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7.40.2\統計部\600調整課\670調整課共通\ホームページデータ受渡しフォルダ\sanren\新規\"/>
    </mc:Choice>
  </mc:AlternateContent>
  <bookViews>
    <workbookView xWindow="0" yWindow="0" windowWidth="23040" windowHeight="8520"/>
  </bookViews>
  <sheets>
    <sheet name="ﾄｯﾌﾟﾍﾟｰｼﾞ" sheetId="1" r:id="rId1"/>
    <sheet name="分析ｼｰﾄ" sheetId="3" r:id="rId2"/>
    <sheet name="部門分類ｼｰﾄ" sheetId="13" r:id="rId3"/>
    <sheet name="1" sheetId="9" r:id="rId4"/>
    <sheet name="2" sheetId="8" r:id="rId5"/>
    <sheet name="3" sheetId="11" r:id="rId6"/>
  </sheets>
  <calcPr calcId="162913"/>
</workbook>
</file>

<file path=xl/calcChain.xml><?xml version="1.0" encoding="utf-8"?>
<calcChain xmlns="http://schemas.openxmlformats.org/spreadsheetml/2006/main">
  <c r="DN4" i="11" l="1"/>
  <c r="DB4" i="11"/>
  <c r="DQ4" i="11" l="1"/>
  <c r="CY4" i="11" l="1"/>
  <c r="M23" i="3" l="1"/>
  <c r="M9" i="3"/>
  <c r="O5" i="8" l="1" a="1"/>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Q5" i="8"/>
  <c r="AL6" i="8" l="1"/>
  <c r="AM6" i="8"/>
  <c r="AN6" i="8"/>
  <c r="AO6" i="8"/>
  <c r="AP6" i="8"/>
  <c r="AQ6" i="8"/>
  <c r="AR6" i="8"/>
  <c r="AS6" i="8"/>
  <c r="AT6" i="8"/>
  <c r="AU6" i="8"/>
  <c r="BG6" i="8" s="1"/>
  <c r="AV6" i="8"/>
  <c r="AW6" i="8"/>
  <c r="AX6" i="8"/>
  <c r="AY6" i="8"/>
  <c r="AL7" i="8"/>
  <c r="AM7" i="8"/>
  <c r="AN7" i="8"/>
  <c r="AO7" i="8"/>
  <c r="AP7" i="8"/>
  <c r="AQ7" i="8"/>
  <c r="AR7" i="8"/>
  <c r="AS7" i="8"/>
  <c r="AT7" i="8"/>
  <c r="AU7" i="8"/>
  <c r="AV7" i="8"/>
  <c r="AW7" i="8"/>
  <c r="AX7" i="8"/>
  <c r="BF7" i="8" s="1"/>
  <c r="AY7" i="8"/>
  <c r="AL8" i="8"/>
  <c r="AM8" i="8"/>
  <c r="AN8" i="8"/>
  <c r="AO8" i="8"/>
  <c r="AP8" i="8"/>
  <c r="AQ8" i="8"/>
  <c r="AR8" i="8"/>
  <c r="AS8" i="8"/>
  <c r="AT8" i="8"/>
  <c r="AU8" i="8"/>
  <c r="AV8" i="8"/>
  <c r="AW8" i="8"/>
  <c r="AX8" i="8"/>
  <c r="AY8" i="8"/>
  <c r="AL9" i="8"/>
  <c r="AM9" i="8"/>
  <c r="AN9" i="8"/>
  <c r="AO9" i="8"/>
  <c r="AP9" i="8"/>
  <c r="AQ9" i="8"/>
  <c r="AR9" i="8"/>
  <c r="AS9" i="8"/>
  <c r="AT9" i="8"/>
  <c r="AU9" i="8"/>
  <c r="AV9" i="8"/>
  <c r="AW9" i="8"/>
  <c r="AX9" i="8"/>
  <c r="AY9" i="8"/>
  <c r="AL10" i="8"/>
  <c r="AM10" i="8"/>
  <c r="AN10" i="8"/>
  <c r="AO10" i="8"/>
  <c r="AP10" i="8"/>
  <c r="AQ10" i="8"/>
  <c r="AR10" i="8"/>
  <c r="AS10" i="8"/>
  <c r="AT10" i="8"/>
  <c r="AU10" i="8"/>
  <c r="AV10" i="8"/>
  <c r="AW10" i="8"/>
  <c r="AX10" i="8"/>
  <c r="AY10" i="8"/>
  <c r="AL11" i="8"/>
  <c r="AM11" i="8"/>
  <c r="AN11" i="8"/>
  <c r="AO11" i="8"/>
  <c r="AP11" i="8"/>
  <c r="AQ11" i="8"/>
  <c r="AR11" i="8"/>
  <c r="AS11" i="8"/>
  <c r="AT11" i="8"/>
  <c r="AU11" i="8"/>
  <c r="AV11" i="8"/>
  <c r="AW11" i="8"/>
  <c r="AX11" i="8"/>
  <c r="AY11" i="8"/>
  <c r="AL12" i="8"/>
  <c r="AM12" i="8"/>
  <c r="AN12" i="8"/>
  <c r="AO12" i="8"/>
  <c r="AP12" i="8"/>
  <c r="AQ12" i="8"/>
  <c r="AR12" i="8"/>
  <c r="AS12" i="8"/>
  <c r="AT12" i="8"/>
  <c r="AU12" i="8"/>
  <c r="AV12" i="8"/>
  <c r="AW12" i="8"/>
  <c r="AX12" i="8"/>
  <c r="AY12" i="8"/>
  <c r="AL13" i="8"/>
  <c r="AM13" i="8"/>
  <c r="AN13" i="8"/>
  <c r="AO13" i="8"/>
  <c r="AP13" i="8"/>
  <c r="AQ13" i="8"/>
  <c r="AR13" i="8"/>
  <c r="AS13" i="8"/>
  <c r="AT13" i="8"/>
  <c r="AU13" i="8"/>
  <c r="AV13" i="8"/>
  <c r="AW13" i="8"/>
  <c r="AX13" i="8"/>
  <c r="AY13" i="8"/>
  <c r="AL14" i="8"/>
  <c r="AM14" i="8"/>
  <c r="AN14" i="8"/>
  <c r="AO14" i="8"/>
  <c r="AP14" i="8"/>
  <c r="AQ14" i="8"/>
  <c r="AR14" i="8"/>
  <c r="AS14" i="8"/>
  <c r="AT14" i="8"/>
  <c r="AU14" i="8"/>
  <c r="BG14" i="8" s="1"/>
  <c r="AV14" i="8"/>
  <c r="AW14" i="8"/>
  <c r="AX14" i="8"/>
  <c r="AY14" i="8"/>
  <c r="AL15" i="8"/>
  <c r="AM15" i="8"/>
  <c r="AN15" i="8"/>
  <c r="AO15" i="8"/>
  <c r="AP15" i="8"/>
  <c r="AQ15" i="8"/>
  <c r="AR15" i="8"/>
  <c r="AS15" i="8"/>
  <c r="AT15" i="8"/>
  <c r="AU15" i="8"/>
  <c r="AV15" i="8"/>
  <c r="AW15" i="8"/>
  <c r="AX15" i="8"/>
  <c r="AY15" i="8"/>
  <c r="AL16" i="8"/>
  <c r="AM16" i="8"/>
  <c r="AN16" i="8"/>
  <c r="AO16" i="8"/>
  <c r="AP16" i="8"/>
  <c r="AQ16" i="8"/>
  <c r="AR16" i="8"/>
  <c r="AS16" i="8"/>
  <c r="AT16" i="8"/>
  <c r="AU16" i="8"/>
  <c r="AV16" i="8"/>
  <c r="AW16" i="8"/>
  <c r="AX16" i="8"/>
  <c r="AY16" i="8"/>
  <c r="AL17" i="8"/>
  <c r="AM17" i="8"/>
  <c r="AN17" i="8"/>
  <c r="AO17" i="8"/>
  <c r="AP17" i="8"/>
  <c r="AQ17" i="8"/>
  <c r="AR17" i="8"/>
  <c r="AS17" i="8"/>
  <c r="AT17" i="8"/>
  <c r="AU17" i="8"/>
  <c r="AV17" i="8"/>
  <c r="AW17" i="8"/>
  <c r="AX17" i="8"/>
  <c r="AY17" i="8"/>
  <c r="AL18" i="8"/>
  <c r="AM18" i="8"/>
  <c r="AN18" i="8"/>
  <c r="AO18" i="8"/>
  <c r="AP18" i="8"/>
  <c r="AQ18" i="8"/>
  <c r="AR18" i="8"/>
  <c r="AS18" i="8"/>
  <c r="AT18" i="8"/>
  <c r="AU18" i="8"/>
  <c r="AV18" i="8"/>
  <c r="AW18" i="8"/>
  <c r="AX18" i="8"/>
  <c r="AY18" i="8"/>
  <c r="AL19" i="8"/>
  <c r="AM19" i="8"/>
  <c r="AN19" i="8"/>
  <c r="AO19" i="8"/>
  <c r="AP19" i="8"/>
  <c r="AQ19" i="8"/>
  <c r="AR19" i="8"/>
  <c r="AS19" i="8"/>
  <c r="AT19" i="8"/>
  <c r="AU19" i="8"/>
  <c r="AV19" i="8"/>
  <c r="AW19" i="8"/>
  <c r="AX19" i="8"/>
  <c r="AY19" i="8"/>
  <c r="AL20" i="8"/>
  <c r="AM20" i="8"/>
  <c r="AN20" i="8"/>
  <c r="AO20" i="8"/>
  <c r="AP20" i="8"/>
  <c r="AQ20" i="8"/>
  <c r="AR20" i="8"/>
  <c r="AS20" i="8"/>
  <c r="AT20" i="8"/>
  <c r="AU20" i="8"/>
  <c r="AV20" i="8"/>
  <c r="AW20" i="8"/>
  <c r="AX20" i="8"/>
  <c r="AY20" i="8"/>
  <c r="AL21" i="8"/>
  <c r="AM21" i="8"/>
  <c r="AN21" i="8"/>
  <c r="AO21" i="8"/>
  <c r="AP21" i="8"/>
  <c r="AQ21" i="8"/>
  <c r="AR21" i="8"/>
  <c r="AS21" i="8"/>
  <c r="AT21" i="8"/>
  <c r="AU21" i="8"/>
  <c r="AV21" i="8"/>
  <c r="AW21" i="8"/>
  <c r="AX21" i="8"/>
  <c r="AY21" i="8"/>
  <c r="AL22" i="8"/>
  <c r="AM22" i="8"/>
  <c r="AN22" i="8"/>
  <c r="AO22" i="8"/>
  <c r="AP22" i="8"/>
  <c r="AQ22" i="8"/>
  <c r="AR22" i="8"/>
  <c r="AS22" i="8"/>
  <c r="AT22" i="8"/>
  <c r="AU22" i="8"/>
  <c r="AV22" i="8"/>
  <c r="AW22" i="8"/>
  <c r="AX22" i="8"/>
  <c r="AY22" i="8"/>
  <c r="AL23" i="8"/>
  <c r="AM23" i="8"/>
  <c r="AN23" i="8"/>
  <c r="AO23" i="8"/>
  <c r="AP23" i="8"/>
  <c r="AQ23" i="8"/>
  <c r="AR23" i="8"/>
  <c r="AS23" i="8"/>
  <c r="AT23" i="8"/>
  <c r="AU23" i="8"/>
  <c r="AV23" i="8"/>
  <c r="AW23" i="8"/>
  <c r="AX23" i="8"/>
  <c r="AY23" i="8"/>
  <c r="AL24" i="8"/>
  <c r="AM24" i="8"/>
  <c r="AN24" i="8"/>
  <c r="AO24" i="8"/>
  <c r="AP24" i="8"/>
  <c r="AQ24" i="8"/>
  <c r="AR24" i="8"/>
  <c r="AS24" i="8"/>
  <c r="AT24" i="8"/>
  <c r="AU24" i="8"/>
  <c r="AV24" i="8"/>
  <c r="AW24" i="8"/>
  <c r="AX24" i="8"/>
  <c r="AY24" i="8"/>
  <c r="AL25" i="8"/>
  <c r="AM25" i="8"/>
  <c r="AN25" i="8"/>
  <c r="AO25" i="8"/>
  <c r="BA25" i="8" s="1"/>
  <c r="AP25" i="8"/>
  <c r="BB25" i="8" s="1"/>
  <c r="AQ25" i="8"/>
  <c r="BC25" i="8" s="1"/>
  <c r="AR25" i="8"/>
  <c r="BD25" i="8" s="1"/>
  <c r="AS25" i="8"/>
  <c r="BE25" i="8" s="1"/>
  <c r="AT25" i="8"/>
  <c r="BF25" i="8" s="1"/>
  <c r="AU25" i="8"/>
  <c r="BG25" i="8" s="1"/>
  <c r="AV25" i="8"/>
  <c r="BH25" i="8" s="1"/>
  <c r="AW25" i="8"/>
  <c r="BI25" i="8" s="1"/>
  <c r="AX25" i="8"/>
  <c r="AY25" i="8"/>
  <c r="AL26" i="8"/>
  <c r="AM26" i="8"/>
  <c r="AN26" i="8"/>
  <c r="AO26" i="8"/>
  <c r="BA26" i="8" s="1"/>
  <c r="AP26" i="8"/>
  <c r="BB26" i="8" s="1"/>
  <c r="AQ26" i="8"/>
  <c r="BC26" i="8" s="1"/>
  <c r="AR26" i="8"/>
  <c r="BD26" i="8" s="1"/>
  <c r="AS26" i="8"/>
  <c r="BE26" i="8" s="1"/>
  <c r="AT26" i="8"/>
  <c r="BF26" i="8" s="1"/>
  <c r="AU26" i="8"/>
  <c r="BG26" i="8" s="1"/>
  <c r="AV26" i="8"/>
  <c r="BH26" i="8" s="1"/>
  <c r="AW26" i="8"/>
  <c r="BI26" i="8" s="1"/>
  <c r="AX26" i="8"/>
  <c r="AY26" i="8"/>
  <c r="AL27" i="8"/>
  <c r="AM27" i="8"/>
  <c r="AN27" i="8"/>
  <c r="AO27" i="8"/>
  <c r="BA27" i="8" s="1"/>
  <c r="AP27" i="8"/>
  <c r="BB27" i="8" s="1"/>
  <c r="AQ27" i="8"/>
  <c r="BC27" i="8" s="1"/>
  <c r="AR27" i="8"/>
  <c r="BD27" i="8" s="1"/>
  <c r="AS27" i="8"/>
  <c r="BE27" i="8" s="1"/>
  <c r="AT27" i="8"/>
  <c r="BF27" i="8" s="1"/>
  <c r="AU27" i="8"/>
  <c r="BG27" i="8" s="1"/>
  <c r="AV27" i="8"/>
  <c r="BH27" i="8" s="1"/>
  <c r="AW27" i="8"/>
  <c r="BI27" i="8" s="1"/>
  <c r="AX27" i="8"/>
  <c r="AY27" i="8"/>
  <c r="AL28" i="8"/>
  <c r="AM28" i="8"/>
  <c r="AN28" i="8"/>
  <c r="AO28" i="8"/>
  <c r="BA28" i="8" s="1"/>
  <c r="AP28" i="8"/>
  <c r="BB28" i="8" s="1"/>
  <c r="AQ28" i="8"/>
  <c r="BC28" i="8" s="1"/>
  <c r="AR28" i="8"/>
  <c r="BD28" i="8" s="1"/>
  <c r="AS28" i="8"/>
  <c r="BE28" i="8" s="1"/>
  <c r="AT28" i="8"/>
  <c r="BF28" i="8" s="1"/>
  <c r="AU28" i="8"/>
  <c r="BG28" i="8" s="1"/>
  <c r="AV28" i="8"/>
  <c r="BH28" i="8" s="1"/>
  <c r="AW28" i="8"/>
  <c r="BI28" i="8" s="1"/>
  <c r="AX28" i="8"/>
  <c r="AY28" i="8"/>
  <c r="AL29" i="8"/>
  <c r="AM29" i="8"/>
  <c r="AN29" i="8"/>
  <c r="AO29" i="8"/>
  <c r="AP29" i="8"/>
  <c r="AQ29" i="8"/>
  <c r="BC29" i="8" s="1"/>
  <c r="AR29" i="8"/>
  <c r="BD29" i="8" s="1"/>
  <c r="AS29" i="8"/>
  <c r="BE29" i="8" s="1"/>
  <c r="AT29" i="8"/>
  <c r="BF29" i="8" s="1"/>
  <c r="AU29" i="8"/>
  <c r="BG29" i="8" s="1"/>
  <c r="AV29" i="8"/>
  <c r="BH29" i="8" s="1"/>
  <c r="AW29" i="8"/>
  <c r="BI29" i="8" s="1"/>
  <c r="AX29" i="8"/>
  <c r="AY29" i="8"/>
  <c r="AL30" i="8"/>
  <c r="AM30" i="8"/>
  <c r="AN30" i="8"/>
  <c r="AO30" i="8"/>
  <c r="BA30" i="8" s="1"/>
  <c r="AP30" i="8"/>
  <c r="BB30" i="8" s="1"/>
  <c r="AQ30" i="8"/>
  <c r="BC30" i="8" s="1"/>
  <c r="AR30" i="8"/>
  <c r="BD30" i="8" s="1"/>
  <c r="AS30" i="8"/>
  <c r="BE30" i="8" s="1"/>
  <c r="AT30" i="8"/>
  <c r="BF30" i="8" s="1"/>
  <c r="AU30" i="8"/>
  <c r="BG30" i="8" s="1"/>
  <c r="AV30" i="8"/>
  <c r="BH30" i="8" s="1"/>
  <c r="AW30" i="8"/>
  <c r="BI30" i="8" s="1"/>
  <c r="AX30" i="8"/>
  <c r="AY30" i="8"/>
  <c r="AL31" i="8"/>
  <c r="AM31" i="8"/>
  <c r="AN31" i="8"/>
  <c r="AO31" i="8"/>
  <c r="BA31" i="8" s="1"/>
  <c r="AP31" i="8"/>
  <c r="BB31" i="8" s="1"/>
  <c r="AQ31" i="8"/>
  <c r="BC31" i="8" s="1"/>
  <c r="AR31" i="8"/>
  <c r="BD31" i="8" s="1"/>
  <c r="AS31" i="8"/>
  <c r="BE31" i="8" s="1"/>
  <c r="AT31" i="8"/>
  <c r="BF31" i="8" s="1"/>
  <c r="AU31" i="8"/>
  <c r="BG31" i="8" s="1"/>
  <c r="AV31" i="8"/>
  <c r="BH31" i="8" s="1"/>
  <c r="AW31" i="8"/>
  <c r="BI31" i="8" s="1"/>
  <c r="AX31" i="8"/>
  <c r="AY31" i="8"/>
  <c r="AL32" i="8"/>
  <c r="AM32" i="8"/>
  <c r="AN32" i="8"/>
  <c r="AO32" i="8"/>
  <c r="BA32" i="8" s="1"/>
  <c r="AP32" i="8"/>
  <c r="BB32" i="8" s="1"/>
  <c r="AQ32" i="8"/>
  <c r="AR32" i="8"/>
  <c r="AS32" i="8"/>
  <c r="AT32" i="8"/>
  <c r="AU32" i="8"/>
  <c r="AV32" i="8"/>
  <c r="AW32" i="8"/>
  <c r="AX32" i="8"/>
  <c r="AY32" i="8"/>
  <c r="AL33" i="8"/>
  <c r="AM33" i="8"/>
  <c r="AN33" i="8"/>
  <c r="AO33" i="8"/>
  <c r="AP33" i="8"/>
  <c r="AQ33" i="8"/>
  <c r="AR33" i="8"/>
  <c r="AS33" i="8"/>
  <c r="AT33" i="8"/>
  <c r="AU33" i="8"/>
  <c r="AV33" i="8"/>
  <c r="AW33" i="8"/>
  <c r="AX33" i="8"/>
  <c r="AY33" i="8"/>
  <c r="AL34" i="8"/>
  <c r="AM34" i="8"/>
  <c r="AN34" i="8"/>
  <c r="AO34" i="8"/>
  <c r="BA34" i="8" s="1"/>
  <c r="AP34" i="8"/>
  <c r="BB34" i="8" s="1"/>
  <c r="AQ34" i="8"/>
  <c r="BC34" i="8" s="1"/>
  <c r="AR34" i="8"/>
  <c r="BD34" i="8" s="1"/>
  <c r="AS34" i="8"/>
  <c r="BE34" i="8" s="1"/>
  <c r="AT34" i="8"/>
  <c r="BF34" i="8" s="1"/>
  <c r="AU34" i="8"/>
  <c r="BG34" i="8" s="1"/>
  <c r="AV34" i="8"/>
  <c r="BH34" i="8" s="1"/>
  <c r="AW34" i="8"/>
  <c r="BI34" i="8" s="1"/>
  <c r="AX34" i="8"/>
  <c r="AY34" i="8"/>
  <c r="AL35" i="8"/>
  <c r="AM35" i="8"/>
  <c r="AN35" i="8"/>
  <c r="AO35" i="8"/>
  <c r="BA35" i="8" s="1"/>
  <c r="AP35" i="8"/>
  <c r="BB35" i="8" s="1"/>
  <c r="AQ35" i="8"/>
  <c r="BC35" i="8" s="1"/>
  <c r="AR35" i="8"/>
  <c r="AS35" i="8"/>
  <c r="BE35" i="8" s="1"/>
  <c r="AT35" i="8"/>
  <c r="BF35" i="8" s="1"/>
  <c r="AU35" i="8"/>
  <c r="BG35" i="8" s="1"/>
  <c r="AV35" i="8"/>
  <c r="BH35" i="8" s="1"/>
  <c r="AW35" i="8"/>
  <c r="BI35" i="8" s="1"/>
  <c r="AX35" i="8"/>
  <c r="AY35" i="8"/>
  <c r="AL36" i="8"/>
  <c r="AM36" i="8"/>
  <c r="AN36" i="8"/>
  <c r="AO36" i="8"/>
  <c r="BA36" i="8" s="1"/>
  <c r="AP36" i="8"/>
  <c r="BB36" i="8" s="1"/>
  <c r="AQ36" i="8"/>
  <c r="BC36" i="8" s="1"/>
  <c r="AR36" i="8"/>
  <c r="BD36" i="8" s="1"/>
  <c r="AS36" i="8"/>
  <c r="BE36" i="8" s="1"/>
  <c r="AT36" i="8"/>
  <c r="BF36" i="8" s="1"/>
  <c r="AU36" i="8"/>
  <c r="BG36" i="8" s="1"/>
  <c r="AV36" i="8"/>
  <c r="BH36" i="8" s="1"/>
  <c r="AW36" i="8"/>
  <c r="BI36" i="8" s="1"/>
  <c r="AX36" i="8"/>
  <c r="AY36" i="8"/>
  <c r="AL37" i="8"/>
  <c r="AM37" i="8"/>
  <c r="AN37" i="8"/>
  <c r="AO37" i="8"/>
  <c r="BA37" i="8" s="1"/>
  <c r="AP37" i="8"/>
  <c r="BB37" i="8" s="1"/>
  <c r="AQ37" i="8"/>
  <c r="BC37" i="8" s="1"/>
  <c r="AR37" i="8"/>
  <c r="BD37" i="8" s="1"/>
  <c r="AS37" i="8"/>
  <c r="BE37" i="8" s="1"/>
  <c r="AT37" i="8"/>
  <c r="BF37" i="8" s="1"/>
  <c r="AU37" i="8"/>
  <c r="BG37" i="8" s="1"/>
  <c r="AV37" i="8"/>
  <c r="BH37" i="8" s="1"/>
  <c r="AW37" i="8"/>
  <c r="BI37" i="8" s="1"/>
  <c r="AX37" i="8"/>
  <c r="AY37" i="8"/>
  <c r="AL38" i="8"/>
  <c r="AM38" i="8"/>
  <c r="AN38" i="8"/>
  <c r="AO38" i="8"/>
  <c r="BA38" i="8" s="1"/>
  <c r="AP38" i="8"/>
  <c r="BB38" i="8" s="1"/>
  <c r="AQ38" i="8"/>
  <c r="BC38" i="8" s="1"/>
  <c r="AR38" i="8"/>
  <c r="BD38" i="8" s="1"/>
  <c r="AS38" i="8"/>
  <c r="BE38" i="8" s="1"/>
  <c r="AT38" i="8"/>
  <c r="BF38" i="8" s="1"/>
  <c r="AU38" i="8"/>
  <c r="BG38" i="8" s="1"/>
  <c r="AV38" i="8"/>
  <c r="BH38" i="8" s="1"/>
  <c r="AW38" i="8"/>
  <c r="BI38" i="8" s="1"/>
  <c r="AX38" i="8"/>
  <c r="AY38" i="8"/>
  <c r="AL39" i="8"/>
  <c r="AM39" i="8"/>
  <c r="AN39" i="8"/>
  <c r="AO39" i="8"/>
  <c r="AP39" i="8"/>
  <c r="BB39" i="8" s="1"/>
  <c r="AQ39" i="8"/>
  <c r="BC39" i="8" s="1"/>
  <c r="AR39" i="8"/>
  <c r="AS39" i="8"/>
  <c r="BE39" i="8" s="1"/>
  <c r="AT39" i="8"/>
  <c r="BF39" i="8" s="1"/>
  <c r="AU39" i="8"/>
  <c r="BG39" i="8" s="1"/>
  <c r="AV39" i="8"/>
  <c r="AW39" i="8"/>
  <c r="BI39" i="8" s="1"/>
  <c r="AX39" i="8"/>
  <c r="AY39" i="8"/>
  <c r="AL40" i="8"/>
  <c r="AM40" i="8"/>
  <c r="AN40" i="8"/>
  <c r="AO40" i="8"/>
  <c r="BA40" i="8" s="1"/>
  <c r="AP40" i="8"/>
  <c r="BB40" i="8" s="1"/>
  <c r="AQ40" i="8"/>
  <c r="BC40" i="8" s="1"/>
  <c r="AR40" i="8"/>
  <c r="BD40" i="8" s="1"/>
  <c r="AS40" i="8"/>
  <c r="BE40" i="8" s="1"/>
  <c r="AT40" i="8"/>
  <c r="BF40" i="8" s="1"/>
  <c r="AU40" i="8"/>
  <c r="BG40" i="8" s="1"/>
  <c r="AV40" i="8"/>
  <c r="BH40" i="8" s="1"/>
  <c r="AW40" i="8"/>
  <c r="BI40" i="8" s="1"/>
  <c r="AX40" i="8"/>
  <c r="AY40" i="8"/>
  <c r="AL41" i="8"/>
  <c r="AM41" i="8"/>
  <c r="AN41" i="8"/>
  <c r="AO41" i="8"/>
  <c r="AP41" i="8"/>
  <c r="AQ41" i="8"/>
  <c r="AR41" i="8"/>
  <c r="AS41" i="8"/>
  <c r="AT41" i="8"/>
  <c r="AU41" i="8"/>
  <c r="AV41" i="8"/>
  <c r="AW41" i="8"/>
  <c r="AX41" i="8"/>
  <c r="AY41" i="8"/>
  <c r="AM5" i="8"/>
  <c r="AN5" i="8"/>
  <c r="AO5" i="8"/>
  <c r="AP5" i="8"/>
  <c r="AQ5" i="8"/>
  <c r="AR5" i="8"/>
  <c r="AS5" i="8"/>
  <c r="AT5" i="8"/>
  <c r="AU5" i="8"/>
  <c r="AV5" i="8"/>
  <c r="AW5" i="8"/>
  <c r="AX5" i="8"/>
  <c r="AY5" i="8"/>
  <c r="AL5" i="8"/>
  <c r="Q6" i="8"/>
  <c r="Q7" i="8"/>
  <c r="Q8" i="8"/>
  <c r="Q9" i="8"/>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N5" i="8" a="1"/>
  <c r="N5" i="8" s="1"/>
  <c r="F5" i="8" a="1"/>
  <c r="F5" i="8" s="1"/>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5" i="8"/>
  <c r="D6" i="8"/>
  <c r="C6" i="8" s="1"/>
  <c r="D7" i="8"/>
  <c r="C7" i="8" s="1"/>
  <c r="D8" i="8"/>
  <c r="C8" i="8" s="1"/>
  <c r="D9" i="8"/>
  <c r="C9" i="8" s="1"/>
  <c r="D10" i="8"/>
  <c r="C10" i="8" s="1"/>
  <c r="D11" i="8"/>
  <c r="C11" i="8" s="1"/>
  <c r="D12" i="8"/>
  <c r="C12" i="8" s="1"/>
  <c r="D13" i="8"/>
  <c r="C13" i="8" s="1"/>
  <c r="D14" i="8"/>
  <c r="C14" i="8" s="1"/>
  <c r="D15" i="8"/>
  <c r="C15" i="8" s="1"/>
  <c r="D16" i="8"/>
  <c r="C16" i="8" s="1"/>
  <c r="D17" i="8"/>
  <c r="C17" i="8" s="1"/>
  <c r="D18" i="8"/>
  <c r="C18" i="8" s="1"/>
  <c r="D19" i="8"/>
  <c r="C19" i="8" s="1"/>
  <c r="D20" i="8"/>
  <c r="C20" i="8" s="1"/>
  <c r="D21" i="8"/>
  <c r="C21" i="8" s="1"/>
  <c r="D22" i="8"/>
  <c r="C22" i="8" s="1"/>
  <c r="D23" i="8"/>
  <c r="C23" i="8" s="1"/>
  <c r="D24" i="8"/>
  <c r="C24" i="8" s="1"/>
  <c r="D25" i="8"/>
  <c r="C25" i="8" s="1"/>
  <c r="D26" i="8"/>
  <c r="C26" i="8" s="1"/>
  <c r="D27" i="8"/>
  <c r="C27" i="8" s="1"/>
  <c r="D28" i="8"/>
  <c r="C28" i="8" s="1"/>
  <c r="D29" i="8"/>
  <c r="C29" i="8" s="1"/>
  <c r="D30" i="8"/>
  <c r="C30" i="8" s="1"/>
  <c r="D31" i="8"/>
  <c r="C31" i="8" s="1"/>
  <c r="D32" i="8"/>
  <c r="C32" i="8" s="1"/>
  <c r="D33" i="8"/>
  <c r="C33" i="8" s="1"/>
  <c r="D34" i="8"/>
  <c r="C34" i="8" s="1"/>
  <c r="D35" i="8"/>
  <c r="C35" i="8" s="1"/>
  <c r="D36" i="8"/>
  <c r="C36" i="8" s="1"/>
  <c r="D37" i="8"/>
  <c r="C37" i="8" s="1"/>
  <c r="D38" i="8"/>
  <c r="C38" i="8" s="1"/>
  <c r="D39" i="8"/>
  <c r="C39" i="8" s="1"/>
  <c r="D40" i="8"/>
  <c r="C40" i="8" s="1"/>
  <c r="D41" i="8"/>
  <c r="C41" i="8" s="1"/>
  <c r="D42" i="8"/>
  <c r="C42" i="8" s="1"/>
  <c r="D5" i="8"/>
  <c r="C5" i="8" s="1"/>
  <c r="HU6" i="9" a="1"/>
  <c r="IR8" i="9" s="1"/>
  <c r="GH6" i="9" a="1"/>
  <c r="GH6" i="9" s="1"/>
  <c r="GI6" i="9"/>
  <c r="GK6" i="9"/>
  <c r="GM6" i="9"/>
  <c r="GO6" i="9"/>
  <c r="GQ6" i="9"/>
  <c r="GS6" i="9"/>
  <c r="GU6" i="9"/>
  <c r="GW6" i="9"/>
  <c r="GY6" i="9"/>
  <c r="HA6" i="9"/>
  <c r="HC6" i="9"/>
  <c r="HE6" i="9"/>
  <c r="HG6" i="9"/>
  <c r="HI6" i="9"/>
  <c r="HK6" i="9"/>
  <c r="HM6" i="9"/>
  <c r="HO6" i="9"/>
  <c r="HQ6" i="9"/>
  <c r="HS6" i="9"/>
  <c r="GI7" i="9"/>
  <c r="GK7" i="9"/>
  <c r="GM7" i="9"/>
  <c r="GO7" i="9"/>
  <c r="GQ7" i="9"/>
  <c r="GS7" i="9"/>
  <c r="GU7" i="9"/>
  <c r="GW7" i="9"/>
  <c r="GY7" i="9"/>
  <c r="HA7" i="9"/>
  <c r="HC7" i="9"/>
  <c r="HE7" i="9"/>
  <c r="HG7" i="9"/>
  <c r="HI7" i="9"/>
  <c r="HK7" i="9"/>
  <c r="HM7" i="9"/>
  <c r="HO7" i="9"/>
  <c r="HQ7" i="9"/>
  <c r="HS7" i="9"/>
  <c r="GI8" i="9"/>
  <c r="GK8" i="9"/>
  <c r="GM8" i="9"/>
  <c r="GO8" i="9"/>
  <c r="GQ8" i="9"/>
  <c r="GS8" i="9"/>
  <c r="GU8" i="9"/>
  <c r="GW8" i="9"/>
  <c r="GY8" i="9"/>
  <c r="HA8" i="9"/>
  <c r="HC8" i="9"/>
  <c r="HE8" i="9"/>
  <c r="HG8" i="9"/>
  <c r="HI8" i="9"/>
  <c r="HK8" i="9"/>
  <c r="HM8" i="9"/>
  <c r="HO8" i="9"/>
  <c r="HQ8" i="9"/>
  <c r="HS8" i="9"/>
  <c r="GI9" i="9"/>
  <c r="GK9" i="9"/>
  <c r="GM9" i="9"/>
  <c r="GO9" i="9"/>
  <c r="GQ9" i="9"/>
  <c r="GS9" i="9"/>
  <c r="GU9" i="9"/>
  <c r="GW9" i="9"/>
  <c r="GY9" i="9"/>
  <c r="HA9" i="9"/>
  <c r="HC9" i="9"/>
  <c r="HE9" i="9"/>
  <c r="HG9" i="9"/>
  <c r="HI9" i="9"/>
  <c r="HK9" i="9"/>
  <c r="HM9" i="9"/>
  <c r="HO9" i="9"/>
  <c r="HQ9" i="9"/>
  <c r="HS9" i="9"/>
  <c r="GI10" i="9"/>
  <c r="GK10" i="9"/>
  <c r="GM10" i="9"/>
  <c r="GO10" i="9"/>
  <c r="GQ10" i="9"/>
  <c r="GS10" i="9"/>
  <c r="GU10" i="9"/>
  <c r="GW10" i="9"/>
  <c r="GY10" i="9"/>
  <c r="GZ10" i="9"/>
  <c r="HA10" i="9"/>
  <c r="HB10" i="9"/>
  <c r="HC10" i="9"/>
  <c r="HD10" i="9"/>
  <c r="HE10" i="9"/>
  <c r="HF10" i="9"/>
  <c r="HG10" i="9"/>
  <c r="HH10" i="9"/>
  <c r="HI10" i="9"/>
  <c r="HJ10" i="9"/>
  <c r="HK10" i="9"/>
  <c r="HL10" i="9"/>
  <c r="HM10" i="9"/>
  <c r="HN10" i="9"/>
  <c r="HO10" i="9"/>
  <c r="HP10" i="9"/>
  <c r="HQ10" i="9"/>
  <c r="HR10" i="9"/>
  <c r="HS10" i="9"/>
  <c r="GH11" i="9"/>
  <c r="GI11" i="9"/>
  <c r="GJ11" i="9"/>
  <c r="GK11" i="9"/>
  <c r="GL11" i="9"/>
  <c r="GM11" i="9"/>
  <c r="GN11" i="9"/>
  <c r="GO11" i="9"/>
  <c r="GP11" i="9"/>
  <c r="GQ11" i="9"/>
  <c r="GR11" i="9"/>
  <c r="GS11" i="9"/>
  <c r="GT11" i="9"/>
  <c r="GU11" i="9"/>
  <c r="GV11" i="9"/>
  <c r="GW11" i="9"/>
  <c r="GX11" i="9"/>
  <c r="GY11" i="9"/>
  <c r="GZ11" i="9"/>
  <c r="HA11" i="9"/>
  <c r="HB11" i="9"/>
  <c r="HC11" i="9"/>
  <c r="HD11" i="9"/>
  <c r="HE11" i="9"/>
  <c r="HF11" i="9"/>
  <c r="HG11" i="9"/>
  <c r="HH11" i="9"/>
  <c r="HI11" i="9"/>
  <c r="HJ11" i="9"/>
  <c r="HK11" i="9"/>
  <c r="HL11" i="9"/>
  <c r="HM11" i="9"/>
  <c r="HN11" i="9"/>
  <c r="HO11" i="9"/>
  <c r="HP11" i="9"/>
  <c r="HQ11" i="9"/>
  <c r="HR11" i="9"/>
  <c r="HS11" i="9"/>
  <c r="GH12" i="9"/>
  <c r="GI12" i="9"/>
  <c r="GJ12" i="9"/>
  <c r="GK12" i="9"/>
  <c r="GL12" i="9"/>
  <c r="GM12" i="9"/>
  <c r="GN12" i="9"/>
  <c r="GO12" i="9"/>
  <c r="GP12" i="9"/>
  <c r="GQ12" i="9"/>
  <c r="GR12" i="9"/>
  <c r="GS12" i="9"/>
  <c r="GT12" i="9"/>
  <c r="GU12" i="9"/>
  <c r="GV12" i="9"/>
  <c r="GW12" i="9"/>
  <c r="GX12" i="9"/>
  <c r="GY12" i="9"/>
  <c r="GZ12" i="9"/>
  <c r="HA12" i="9"/>
  <c r="HB12" i="9"/>
  <c r="HC12" i="9"/>
  <c r="HD12" i="9"/>
  <c r="HE12" i="9"/>
  <c r="HF12" i="9"/>
  <c r="HG12" i="9"/>
  <c r="HH12" i="9"/>
  <c r="HI12" i="9"/>
  <c r="HJ12" i="9"/>
  <c r="HK12" i="9"/>
  <c r="HL12" i="9"/>
  <c r="HM12" i="9"/>
  <c r="HN12" i="9"/>
  <c r="HO12" i="9"/>
  <c r="HP12" i="9"/>
  <c r="HQ12" i="9"/>
  <c r="HR12" i="9"/>
  <c r="HS12" i="9"/>
  <c r="GH13" i="9"/>
  <c r="GI13" i="9"/>
  <c r="GJ13" i="9"/>
  <c r="GK13" i="9"/>
  <c r="GL13" i="9"/>
  <c r="GM13" i="9"/>
  <c r="GN13" i="9"/>
  <c r="GO13" i="9"/>
  <c r="GP13" i="9"/>
  <c r="GQ13" i="9"/>
  <c r="GR13" i="9"/>
  <c r="GS13" i="9"/>
  <c r="GT13" i="9"/>
  <c r="GU13" i="9"/>
  <c r="GV13" i="9"/>
  <c r="GW13" i="9"/>
  <c r="GX13" i="9"/>
  <c r="GY13" i="9"/>
  <c r="GZ13" i="9"/>
  <c r="HA13" i="9"/>
  <c r="HB13" i="9"/>
  <c r="HC13" i="9"/>
  <c r="HD13" i="9"/>
  <c r="HE13" i="9"/>
  <c r="HF13" i="9"/>
  <c r="HG13" i="9"/>
  <c r="HH13" i="9"/>
  <c r="HI13" i="9"/>
  <c r="HJ13" i="9"/>
  <c r="HK13" i="9"/>
  <c r="HL13" i="9"/>
  <c r="HM13" i="9"/>
  <c r="HN13" i="9"/>
  <c r="HO13" i="9"/>
  <c r="HP13" i="9"/>
  <c r="HQ13" i="9"/>
  <c r="HR13" i="9"/>
  <c r="HS13" i="9"/>
  <c r="GH14" i="9"/>
  <c r="GI14" i="9"/>
  <c r="GJ14" i="9"/>
  <c r="GK14" i="9"/>
  <c r="GL14" i="9"/>
  <c r="GM14" i="9"/>
  <c r="GN14" i="9"/>
  <c r="GO14" i="9"/>
  <c r="GP14" i="9"/>
  <c r="GQ14" i="9"/>
  <c r="GR14" i="9"/>
  <c r="GS14" i="9"/>
  <c r="GT14" i="9"/>
  <c r="GU14" i="9"/>
  <c r="GV14" i="9"/>
  <c r="GW14" i="9"/>
  <c r="GX14" i="9"/>
  <c r="GY14" i="9"/>
  <c r="GZ14" i="9"/>
  <c r="HA14" i="9"/>
  <c r="HB14" i="9"/>
  <c r="HC14" i="9"/>
  <c r="HD14" i="9"/>
  <c r="HE14" i="9"/>
  <c r="HF14" i="9"/>
  <c r="HG14" i="9"/>
  <c r="HH14" i="9"/>
  <c r="HI14" i="9"/>
  <c r="HJ14" i="9"/>
  <c r="HK14" i="9"/>
  <c r="HL14" i="9"/>
  <c r="HM14" i="9"/>
  <c r="HN14" i="9"/>
  <c r="HO14" i="9"/>
  <c r="HP14" i="9"/>
  <c r="HQ14" i="9"/>
  <c r="HR14" i="9"/>
  <c r="HS14" i="9"/>
  <c r="GH15" i="9"/>
  <c r="GI15" i="9"/>
  <c r="GJ15" i="9"/>
  <c r="GK15" i="9"/>
  <c r="GL15" i="9"/>
  <c r="GM15" i="9"/>
  <c r="GN15" i="9"/>
  <c r="GO15" i="9"/>
  <c r="GP15" i="9"/>
  <c r="GQ15" i="9"/>
  <c r="GR15" i="9"/>
  <c r="GS15" i="9"/>
  <c r="GT15" i="9"/>
  <c r="GU15" i="9"/>
  <c r="GV15" i="9"/>
  <c r="GW15" i="9"/>
  <c r="GX15" i="9"/>
  <c r="GY15" i="9"/>
  <c r="GZ15" i="9"/>
  <c r="HA15" i="9"/>
  <c r="HB15" i="9"/>
  <c r="HC15" i="9"/>
  <c r="HD15" i="9"/>
  <c r="HE15" i="9"/>
  <c r="HF15" i="9"/>
  <c r="HG15" i="9"/>
  <c r="HH15" i="9"/>
  <c r="HI15" i="9"/>
  <c r="HJ15" i="9"/>
  <c r="HK15" i="9"/>
  <c r="HL15" i="9"/>
  <c r="HM15" i="9"/>
  <c r="HN15" i="9"/>
  <c r="HO15" i="9"/>
  <c r="HP15" i="9"/>
  <c r="HQ15" i="9"/>
  <c r="HR15" i="9"/>
  <c r="HS15" i="9"/>
  <c r="GH16" i="9"/>
  <c r="GI16" i="9"/>
  <c r="GJ16" i="9"/>
  <c r="GK16" i="9"/>
  <c r="GL16" i="9"/>
  <c r="GM16" i="9"/>
  <c r="GN16" i="9"/>
  <c r="GO16" i="9"/>
  <c r="GP16" i="9"/>
  <c r="GQ16" i="9"/>
  <c r="GR16" i="9"/>
  <c r="GS16" i="9"/>
  <c r="GT16" i="9"/>
  <c r="GU16" i="9"/>
  <c r="GV16" i="9"/>
  <c r="GW16" i="9"/>
  <c r="GX16" i="9"/>
  <c r="GY16" i="9"/>
  <c r="GZ16" i="9"/>
  <c r="HA16" i="9"/>
  <c r="HB16" i="9"/>
  <c r="HC16" i="9"/>
  <c r="HD16" i="9"/>
  <c r="HE16" i="9"/>
  <c r="HF16" i="9"/>
  <c r="HG16" i="9"/>
  <c r="HH16" i="9"/>
  <c r="HI16" i="9"/>
  <c r="HJ16" i="9"/>
  <c r="HK16" i="9"/>
  <c r="HL16" i="9"/>
  <c r="HM16" i="9"/>
  <c r="HN16" i="9"/>
  <c r="HO16" i="9"/>
  <c r="HP16" i="9"/>
  <c r="HQ16" i="9"/>
  <c r="HR16" i="9"/>
  <c r="HS16" i="9"/>
  <c r="GH17" i="9"/>
  <c r="GI17" i="9"/>
  <c r="GJ17" i="9"/>
  <c r="GK17" i="9"/>
  <c r="GL17" i="9"/>
  <c r="GM17" i="9"/>
  <c r="GN17" i="9"/>
  <c r="GO17" i="9"/>
  <c r="GP17" i="9"/>
  <c r="GQ17" i="9"/>
  <c r="GR17" i="9"/>
  <c r="GS17" i="9"/>
  <c r="GT17" i="9"/>
  <c r="GU17" i="9"/>
  <c r="GV17" i="9"/>
  <c r="GW17" i="9"/>
  <c r="GX17" i="9"/>
  <c r="GY17" i="9"/>
  <c r="GZ17" i="9"/>
  <c r="HA17" i="9"/>
  <c r="HB17" i="9"/>
  <c r="HC17" i="9"/>
  <c r="HD17" i="9"/>
  <c r="HE17" i="9"/>
  <c r="HF17" i="9"/>
  <c r="HG17" i="9"/>
  <c r="HH17" i="9"/>
  <c r="HI17" i="9"/>
  <c r="HJ17" i="9"/>
  <c r="HK17" i="9"/>
  <c r="HL17" i="9"/>
  <c r="HM17" i="9"/>
  <c r="HN17" i="9"/>
  <c r="HO17" i="9"/>
  <c r="HP17" i="9"/>
  <c r="HQ17" i="9"/>
  <c r="HR17" i="9"/>
  <c r="HS17" i="9"/>
  <c r="GH18" i="9"/>
  <c r="GI18" i="9"/>
  <c r="GJ18" i="9"/>
  <c r="GK18" i="9"/>
  <c r="GL18" i="9"/>
  <c r="GM18" i="9"/>
  <c r="GN18" i="9"/>
  <c r="GO18" i="9"/>
  <c r="GP18" i="9"/>
  <c r="GQ18" i="9"/>
  <c r="GR18" i="9"/>
  <c r="GS18" i="9"/>
  <c r="GT18" i="9"/>
  <c r="GU18" i="9"/>
  <c r="GV18" i="9"/>
  <c r="GW18" i="9"/>
  <c r="GX18" i="9"/>
  <c r="GY18" i="9"/>
  <c r="GZ18" i="9"/>
  <c r="HA18" i="9"/>
  <c r="HB18" i="9"/>
  <c r="HC18" i="9"/>
  <c r="HD18" i="9"/>
  <c r="HE18" i="9"/>
  <c r="HF18" i="9"/>
  <c r="HG18" i="9"/>
  <c r="HH18" i="9"/>
  <c r="HI18" i="9"/>
  <c r="HJ18" i="9"/>
  <c r="HK18" i="9"/>
  <c r="HL18" i="9"/>
  <c r="HM18" i="9"/>
  <c r="HN18" i="9"/>
  <c r="HO18" i="9"/>
  <c r="HP18" i="9"/>
  <c r="HQ18" i="9"/>
  <c r="HR18" i="9"/>
  <c r="HS18" i="9"/>
  <c r="GH19" i="9"/>
  <c r="GI19" i="9"/>
  <c r="GJ19" i="9"/>
  <c r="GK19" i="9"/>
  <c r="GL19" i="9"/>
  <c r="GM19" i="9"/>
  <c r="GN19" i="9"/>
  <c r="GO19" i="9"/>
  <c r="GP19" i="9"/>
  <c r="GQ19" i="9"/>
  <c r="GR19" i="9"/>
  <c r="GS19" i="9"/>
  <c r="GT19" i="9"/>
  <c r="GU19" i="9"/>
  <c r="GV19" i="9"/>
  <c r="GW19" i="9"/>
  <c r="GX19" i="9"/>
  <c r="GY19" i="9"/>
  <c r="GZ19" i="9"/>
  <c r="HA19" i="9"/>
  <c r="HB19" i="9"/>
  <c r="HC19" i="9"/>
  <c r="HD19" i="9"/>
  <c r="HE19" i="9"/>
  <c r="HF19" i="9"/>
  <c r="HG19" i="9"/>
  <c r="HH19" i="9"/>
  <c r="HI19" i="9"/>
  <c r="HJ19" i="9"/>
  <c r="HK19" i="9"/>
  <c r="HL19" i="9"/>
  <c r="HM19" i="9"/>
  <c r="HN19" i="9"/>
  <c r="HO19" i="9"/>
  <c r="HP19" i="9"/>
  <c r="HQ19" i="9"/>
  <c r="HR19" i="9"/>
  <c r="HS19" i="9"/>
  <c r="GH20" i="9"/>
  <c r="GI20" i="9"/>
  <c r="GJ20" i="9"/>
  <c r="GK20" i="9"/>
  <c r="GL20" i="9"/>
  <c r="GM20" i="9"/>
  <c r="GN20" i="9"/>
  <c r="GO20" i="9"/>
  <c r="GP20" i="9"/>
  <c r="GQ20" i="9"/>
  <c r="GR20" i="9"/>
  <c r="GS20" i="9"/>
  <c r="GT20" i="9"/>
  <c r="GU20" i="9"/>
  <c r="GV20" i="9"/>
  <c r="GW20" i="9"/>
  <c r="GX20" i="9"/>
  <c r="GY20" i="9"/>
  <c r="GZ20" i="9"/>
  <c r="HA20" i="9"/>
  <c r="HB20" i="9"/>
  <c r="HC20" i="9"/>
  <c r="HD20" i="9"/>
  <c r="HE20" i="9"/>
  <c r="HF20" i="9"/>
  <c r="HG20" i="9"/>
  <c r="HH20" i="9"/>
  <c r="HI20" i="9"/>
  <c r="HJ20" i="9"/>
  <c r="HK20" i="9"/>
  <c r="HL20" i="9"/>
  <c r="HM20" i="9"/>
  <c r="HN20" i="9"/>
  <c r="HO20" i="9"/>
  <c r="HP20" i="9"/>
  <c r="HQ20" i="9"/>
  <c r="HR20" i="9"/>
  <c r="HS20" i="9"/>
  <c r="GH21" i="9"/>
  <c r="GI21" i="9"/>
  <c r="GJ21" i="9"/>
  <c r="GK21" i="9"/>
  <c r="GL21" i="9"/>
  <c r="GM21" i="9"/>
  <c r="GN21" i="9"/>
  <c r="GO21" i="9"/>
  <c r="GP21" i="9"/>
  <c r="GQ21" i="9"/>
  <c r="GR21" i="9"/>
  <c r="GS21" i="9"/>
  <c r="GT21" i="9"/>
  <c r="GU21" i="9"/>
  <c r="GV21" i="9"/>
  <c r="GW21" i="9"/>
  <c r="GX21" i="9"/>
  <c r="GY21" i="9"/>
  <c r="GZ21" i="9"/>
  <c r="HA21" i="9"/>
  <c r="HB21" i="9"/>
  <c r="HC21" i="9"/>
  <c r="HD21" i="9"/>
  <c r="HE21" i="9"/>
  <c r="HF21" i="9"/>
  <c r="HG21" i="9"/>
  <c r="HH21" i="9"/>
  <c r="HI21" i="9"/>
  <c r="HJ21" i="9"/>
  <c r="HK21" i="9"/>
  <c r="HL21" i="9"/>
  <c r="HM21" i="9"/>
  <c r="HN21" i="9"/>
  <c r="HO21" i="9"/>
  <c r="HP21" i="9"/>
  <c r="HQ21" i="9"/>
  <c r="HR21" i="9"/>
  <c r="HS21" i="9"/>
  <c r="GH22" i="9"/>
  <c r="GI22" i="9"/>
  <c r="GJ22" i="9"/>
  <c r="GK22" i="9"/>
  <c r="GL22" i="9"/>
  <c r="GM22" i="9"/>
  <c r="GN22" i="9"/>
  <c r="GO22" i="9"/>
  <c r="GP22" i="9"/>
  <c r="GQ22" i="9"/>
  <c r="GR22" i="9"/>
  <c r="GS22" i="9"/>
  <c r="GT22" i="9"/>
  <c r="GU22" i="9"/>
  <c r="GV22" i="9"/>
  <c r="GW22" i="9"/>
  <c r="GX22" i="9"/>
  <c r="GY22" i="9"/>
  <c r="GZ22" i="9"/>
  <c r="HA22" i="9"/>
  <c r="HB22" i="9"/>
  <c r="HC22" i="9"/>
  <c r="HD22" i="9"/>
  <c r="HE22" i="9"/>
  <c r="HF22" i="9"/>
  <c r="HG22" i="9"/>
  <c r="HH22" i="9"/>
  <c r="HI22" i="9"/>
  <c r="HJ22" i="9"/>
  <c r="HK22" i="9"/>
  <c r="HL22" i="9"/>
  <c r="HM22" i="9"/>
  <c r="HN22" i="9"/>
  <c r="HO22" i="9"/>
  <c r="HP22" i="9"/>
  <c r="HQ22" i="9"/>
  <c r="HR22" i="9"/>
  <c r="HS22" i="9"/>
  <c r="GH23" i="9"/>
  <c r="GI23" i="9"/>
  <c r="GJ23" i="9"/>
  <c r="GK23" i="9"/>
  <c r="GL23" i="9"/>
  <c r="GM23" i="9"/>
  <c r="GN23" i="9"/>
  <c r="GO23" i="9"/>
  <c r="GP23" i="9"/>
  <c r="GQ23" i="9"/>
  <c r="GR23" i="9"/>
  <c r="GS23" i="9"/>
  <c r="GT23" i="9"/>
  <c r="GU23" i="9"/>
  <c r="GV23" i="9"/>
  <c r="GW23" i="9"/>
  <c r="GX23" i="9"/>
  <c r="GY23" i="9"/>
  <c r="GZ23" i="9"/>
  <c r="HA23" i="9"/>
  <c r="HB23" i="9"/>
  <c r="HC23" i="9"/>
  <c r="HD23" i="9"/>
  <c r="HE23" i="9"/>
  <c r="HF23" i="9"/>
  <c r="HG23" i="9"/>
  <c r="HH23" i="9"/>
  <c r="HI23" i="9"/>
  <c r="HJ23" i="9"/>
  <c r="HK23" i="9"/>
  <c r="HL23" i="9"/>
  <c r="HM23" i="9"/>
  <c r="HN23" i="9"/>
  <c r="HO23" i="9"/>
  <c r="HP23" i="9"/>
  <c r="HQ23" i="9"/>
  <c r="HR23" i="9"/>
  <c r="HS23" i="9"/>
  <c r="GH24" i="9"/>
  <c r="GI24" i="9"/>
  <c r="GJ24" i="9"/>
  <c r="GK24" i="9"/>
  <c r="GL24" i="9"/>
  <c r="GM24" i="9"/>
  <c r="GN24" i="9"/>
  <c r="GO24" i="9"/>
  <c r="GP24" i="9"/>
  <c r="GQ24" i="9"/>
  <c r="GR24" i="9"/>
  <c r="GS24" i="9"/>
  <c r="GT24" i="9"/>
  <c r="GU24" i="9"/>
  <c r="GV24" i="9"/>
  <c r="GW24" i="9"/>
  <c r="GX24" i="9"/>
  <c r="GY24" i="9"/>
  <c r="GZ24" i="9"/>
  <c r="HA24" i="9"/>
  <c r="HB24" i="9"/>
  <c r="HC24" i="9"/>
  <c r="HD24" i="9"/>
  <c r="HE24" i="9"/>
  <c r="HF24" i="9"/>
  <c r="HG24" i="9"/>
  <c r="HH24" i="9"/>
  <c r="HI24" i="9"/>
  <c r="HJ24" i="9"/>
  <c r="HK24" i="9"/>
  <c r="HL24" i="9"/>
  <c r="HM24" i="9"/>
  <c r="HN24" i="9"/>
  <c r="HO24" i="9"/>
  <c r="HP24" i="9"/>
  <c r="HQ24" i="9"/>
  <c r="HR24" i="9"/>
  <c r="HS24" i="9"/>
  <c r="GH25" i="9"/>
  <c r="GI25" i="9"/>
  <c r="GJ25" i="9"/>
  <c r="GK25" i="9"/>
  <c r="GL25" i="9"/>
  <c r="GM25" i="9"/>
  <c r="GN25" i="9"/>
  <c r="GO25" i="9"/>
  <c r="GP25" i="9"/>
  <c r="GQ25" i="9"/>
  <c r="GR25" i="9"/>
  <c r="GS25" i="9"/>
  <c r="GT25" i="9"/>
  <c r="GU25" i="9"/>
  <c r="GV25" i="9"/>
  <c r="GW25" i="9"/>
  <c r="GX25" i="9"/>
  <c r="GY25" i="9"/>
  <c r="GZ25" i="9"/>
  <c r="HA25" i="9"/>
  <c r="HB25" i="9"/>
  <c r="HC25" i="9"/>
  <c r="HD25" i="9"/>
  <c r="HE25" i="9"/>
  <c r="HF25" i="9"/>
  <c r="HG25" i="9"/>
  <c r="HH25" i="9"/>
  <c r="HI25" i="9"/>
  <c r="HJ25" i="9"/>
  <c r="HK25" i="9"/>
  <c r="HL25" i="9"/>
  <c r="HM25" i="9"/>
  <c r="HN25" i="9"/>
  <c r="HO25" i="9"/>
  <c r="HP25" i="9"/>
  <c r="HQ25" i="9"/>
  <c r="HR25" i="9"/>
  <c r="HS25" i="9"/>
  <c r="GH26" i="9"/>
  <c r="GI26" i="9"/>
  <c r="GJ26" i="9"/>
  <c r="GK26" i="9"/>
  <c r="GL26" i="9"/>
  <c r="GM26" i="9"/>
  <c r="GN26" i="9"/>
  <c r="GO26" i="9"/>
  <c r="GP26" i="9"/>
  <c r="GQ26" i="9"/>
  <c r="GR26" i="9"/>
  <c r="GS26" i="9"/>
  <c r="GT26" i="9"/>
  <c r="GU26" i="9"/>
  <c r="GV26" i="9"/>
  <c r="GW26" i="9"/>
  <c r="GX26" i="9"/>
  <c r="GY26" i="9"/>
  <c r="GZ26" i="9"/>
  <c r="HA26" i="9"/>
  <c r="HB26" i="9"/>
  <c r="HC26" i="9"/>
  <c r="HD26" i="9"/>
  <c r="HE26" i="9"/>
  <c r="HF26" i="9"/>
  <c r="HG26" i="9"/>
  <c r="HH26" i="9"/>
  <c r="HI26" i="9"/>
  <c r="HJ26" i="9"/>
  <c r="HK26" i="9"/>
  <c r="HL26" i="9"/>
  <c r="HM26" i="9"/>
  <c r="HN26" i="9"/>
  <c r="HO26" i="9"/>
  <c r="HP26" i="9"/>
  <c r="HQ26" i="9"/>
  <c r="HR26" i="9"/>
  <c r="HS26" i="9"/>
  <c r="GH27" i="9"/>
  <c r="GI27" i="9"/>
  <c r="GJ27" i="9"/>
  <c r="GK27" i="9"/>
  <c r="GL27" i="9"/>
  <c r="GM27" i="9"/>
  <c r="GN27" i="9"/>
  <c r="GO27" i="9"/>
  <c r="GP27" i="9"/>
  <c r="GQ27" i="9"/>
  <c r="GR27" i="9"/>
  <c r="GS27" i="9"/>
  <c r="GT27" i="9"/>
  <c r="GU27" i="9"/>
  <c r="GV27" i="9"/>
  <c r="GW27" i="9"/>
  <c r="GX27" i="9"/>
  <c r="GY27" i="9"/>
  <c r="GZ27" i="9"/>
  <c r="HA27" i="9"/>
  <c r="HB27" i="9"/>
  <c r="HC27" i="9"/>
  <c r="HD27" i="9"/>
  <c r="HE27" i="9"/>
  <c r="HF27" i="9"/>
  <c r="HG27" i="9"/>
  <c r="HH27" i="9"/>
  <c r="HI27" i="9"/>
  <c r="HJ27" i="9"/>
  <c r="HK27" i="9"/>
  <c r="HL27" i="9"/>
  <c r="HM27" i="9"/>
  <c r="HN27" i="9"/>
  <c r="HO27" i="9"/>
  <c r="HP27" i="9"/>
  <c r="HQ27" i="9"/>
  <c r="HR27" i="9"/>
  <c r="HS27" i="9"/>
  <c r="GH28" i="9"/>
  <c r="GI28" i="9"/>
  <c r="GJ28" i="9"/>
  <c r="GK28" i="9"/>
  <c r="GL28" i="9"/>
  <c r="GM28" i="9"/>
  <c r="GN28" i="9"/>
  <c r="GO28" i="9"/>
  <c r="GP28" i="9"/>
  <c r="GQ28" i="9"/>
  <c r="GR28" i="9"/>
  <c r="GS28" i="9"/>
  <c r="GT28" i="9"/>
  <c r="GU28" i="9"/>
  <c r="GV28" i="9"/>
  <c r="GW28" i="9"/>
  <c r="GX28" i="9"/>
  <c r="GY28" i="9"/>
  <c r="GZ28" i="9"/>
  <c r="HA28" i="9"/>
  <c r="HB28" i="9"/>
  <c r="HC28" i="9"/>
  <c r="HD28" i="9"/>
  <c r="HE28" i="9"/>
  <c r="HF28" i="9"/>
  <c r="HG28" i="9"/>
  <c r="HH28" i="9"/>
  <c r="HI28" i="9"/>
  <c r="HJ28" i="9"/>
  <c r="HK28" i="9"/>
  <c r="HL28" i="9"/>
  <c r="HM28" i="9"/>
  <c r="HN28" i="9"/>
  <c r="HO28" i="9"/>
  <c r="HP28" i="9"/>
  <c r="HQ28" i="9"/>
  <c r="HR28" i="9"/>
  <c r="HS28" i="9"/>
  <c r="GH29" i="9"/>
  <c r="GI29" i="9"/>
  <c r="GJ29" i="9"/>
  <c r="GK29" i="9"/>
  <c r="GL29" i="9"/>
  <c r="GM29" i="9"/>
  <c r="GN29" i="9"/>
  <c r="GO29" i="9"/>
  <c r="GP29" i="9"/>
  <c r="GQ29" i="9"/>
  <c r="GR29" i="9"/>
  <c r="GS29" i="9"/>
  <c r="GT29" i="9"/>
  <c r="GU29" i="9"/>
  <c r="GV29" i="9"/>
  <c r="GW29" i="9"/>
  <c r="GX29" i="9"/>
  <c r="GY29" i="9"/>
  <c r="GZ29" i="9"/>
  <c r="HA29" i="9"/>
  <c r="HB29" i="9"/>
  <c r="HC29" i="9"/>
  <c r="HD29" i="9"/>
  <c r="HE29" i="9"/>
  <c r="HF29" i="9"/>
  <c r="HG29" i="9"/>
  <c r="HH29" i="9"/>
  <c r="HI29" i="9"/>
  <c r="HJ29" i="9"/>
  <c r="HK29" i="9"/>
  <c r="HL29" i="9"/>
  <c r="HM29" i="9"/>
  <c r="HN29" i="9"/>
  <c r="HO29" i="9"/>
  <c r="HP29" i="9"/>
  <c r="HQ29" i="9"/>
  <c r="HR29" i="9"/>
  <c r="HS29" i="9"/>
  <c r="GH30" i="9"/>
  <c r="GI30" i="9"/>
  <c r="GJ30" i="9"/>
  <c r="GK30" i="9"/>
  <c r="GL30" i="9"/>
  <c r="GM30" i="9"/>
  <c r="GN30" i="9"/>
  <c r="GO30" i="9"/>
  <c r="GP30" i="9"/>
  <c r="GQ30" i="9"/>
  <c r="GR30" i="9"/>
  <c r="GS30" i="9"/>
  <c r="GT30" i="9"/>
  <c r="GU30" i="9"/>
  <c r="GV30" i="9"/>
  <c r="GW30" i="9"/>
  <c r="GX30" i="9"/>
  <c r="GY30" i="9"/>
  <c r="GZ30" i="9"/>
  <c r="HA30" i="9"/>
  <c r="HB30" i="9"/>
  <c r="HC30" i="9"/>
  <c r="HD30" i="9"/>
  <c r="HE30" i="9"/>
  <c r="HF30" i="9"/>
  <c r="HG30" i="9"/>
  <c r="HH30" i="9"/>
  <c r="HI30" i="9"/>
  <c r="HJ30" i="9"/>
  <c r="HK30" i="9"/>
  <c r="HL30" i="9"/>
  <c r="HM30" i="9"/>
  <c r="HN30" i="9"/>
  <c r="HO30" i="9"/>
  <c r="HP30" i="9"/>
  <c r="HQ30" i="9"/>
  <c r="HR30" i="9"/>
  <c r="HS30" i="9"/>
  <c r="GH31" i="9"/>
  <c r="GI31" i="9"/>
  <c r="GJ31" i="9"/>
  <c r="GK31" i="9"/>
  <c r="GL31" i="9"/>
  <c r="GM31" i="9"/>
  <c r="GN31" i="9"/>
  <c r="GO31" i="9"/>
  <c r="GP31" i="9"/>
  <c r="GQ31" i="9"/>
  <c r="GR31" i="9"/>
  <c r="GS31" i="9"/>
  <c r="GT31" i="9"/>
  <c r="GU31" i="9"/>
  <c r="GV31" i="9"/>
  <c r="GW31" i="9"/>
  <c r="GX31" i="9"/>
  <c r="GY31" i="9"/>
  <c r="GZ31" i="9"/>
  <c r="HA31" i="9"/>
  <c r="HB31" i="9"/>
  <c r="HC31" i="9"/>
  <c r="HD31" i="9"/>
  <c r="HE31" i="9"/>
  <c r="HF31" i="9"/>
  <c r="HG31" i="9"/>
  <c r="HH31" i="9"/>
  <c r="HI31" i="9"/>
  <c r="HJ31" i="9"/>
  <c r="HK31" i="9"/>
  <c r="HL31" i="9"/>
  <c r="HM31" i="9"/>
  <c r="HN31" i="9"/>
  <c r="HO31" i="9"/>
  <c r="HP31" i="9"/>
  <c r="HQ31" i="9"/>
  <c r="HR31" i="9"/>
  <c r="HS31" i="9"/>
  <c r="GH32" i="9"/>
  <c r="GI32" i="9"/>
  <c r="GJ32" i="9"/>
  <c r="GK32" i="9"/>
  <c r="GL32" i="9"/>
  <c r="GM32" i="9"/>
  <c r="GN32" i="9"/>
  <c r="GO32" i="9"/>
  <c r="GP32" i="9"/>
  <c r="GQ32" i="9"/>
  <c r="GR32" i="9"/>
  <c r="GS32" i="9"/>
  <c r="GT32" i="9"/>
  <c r="GU32" i="9"/>
  <c r="GV32" i="9"/>
  <c r="GW32" i="9"/>
  <c r="GX32" i="9"/>
  <c r="GY32" i="9"/>
  <c r="GZ32" i="9"/>
  <c r="HA32" i="9"/>
  <c r="HB32" i="9"/>
  <c r="HC32" i="9"/>
  <c r="HD32" i="9"/>
  <c r="HE32" i="9"/>
  <c r="HF32" i="9"/>
  <c r="HG32" i="9"/>
  <c r="HH32" i="9"/>
  <c r="HI32" i="9"/>
  <c r="HJ32" i="9"/>
  <c r="HK32" i="9"/>
  <c r="HL32" i="9"/>
  <c r="HM32" i="9"/>
  <c r="HN32" i="9"/>
  <c r="HO32" i="9"/>
  <c r="HP32" i="9"/>
  <c r="HQ32" i="9"/>
  <c r="HR32" i="9"/>
  <c r="HS32" i="9"/>
  <c r="GH33" i="9"/>
  <c r="GI33" i="9"/>
  <c r="GJ33" i="9"/>
  <c r="GK33" i="9"/>
  <c r="GL33" i="9"/>
  <c r="GM33" i="9"/>
  <c r="GN33" i="9"/>
  <c r="GO33" i="9"/>
  <c r="GP33" i="9"/>
  <c r="GQ33" i="9"/>
  <c r="GR33" i="9"/>
  <c r="GS33" i="9"/>
  <c r="GT33" i="9"/>
  <c r="GU33" i="9"/>
  <c r="GV33" i="9"/>
  <c r="GW33" i="9"/>
  <c r="GX33" i="9"/>
  <c r="GY33" i="9"/>
  <c r="GZ33" i="9"/>
  <c r="HA33" i="9"/>
  <c r="HB33" i="9"/>
  <c r="HC33" i="9"/>
  <c r="HD33" i="9"/>
  <c r="HE33" i="9"/>
  <c r="HF33" i="9"/>
  <c r="HG33" i="9"/>
  <c r="HH33" i="9"/>
  <c r="HI33" i="9"/>
  <c r="HJ33" i="9"/>
  <c r="HK33" i="9"/>
  <c r="HL33" i="9"/>
  <c r="HM33" i="9"/>
  <c r="HN33" i="9"/>
  <c r="HO33" i="9"/>
  <c r="HP33" i="9"/>
  <c r="HQ33" i="9"/>
  <c r="HR33" i="9"/>
  <c r="HS33" i="9"/>
  <c r="GH34" i="9"/>
  <c r="GI34" i="9"/>
  <c r="GJ34" i="9"/>
  <c r="GK34" i="9"/>
  <c r="GL34" i="9"/>
  <c r="GM34" i="9"/>
  <c r="GN34" i="9"/>
  <c r="GO34" i="9"/>
  <c r="GP34" i="9"/>
  <c r="GQ34" i="9"/>
  <c r="GR34" i="9"/>
  <c r="GS34" i="9"/>
  <c r="GT34" i="9"/>
  <c r="GU34" i="9"/>
  <c r="GV34" i="9"/>
  <c r="GW34" i="9"/>
  <c r="GX34" i="9"/>
  <c r="GY34" i="9"/>
  <c r="GZ34" i="9"/>
  <c r="HA34" i="9"/>
  <c r="HB34" i="9"/>
  <c r="HC34" i="9"/>
  <c r="HD34" i="9"/>
  <c r="HE34" i="9"/>
  <c r="HF34" i="9"/>
  <c r="HG34" i="9"/>
  <c r="HH34" i="9"/>
  <c r="HI34" i="9"/>
  <c r="HJ34" i="9"/>
  <c r="HK34" i="9"/>
  <c r="HL34" i="9"/>
  <c r="HM34" i="9"/>
  <c r="HN34" i="9"/>
  <c r="HO34" i="9"/>
  <c r="HP34" i="9"/>
  <c r="HQ34" i="9"/>
  <c r="HR34" i="9"/>
  <c r="HS34" i="9"/>
  <c r="GH35" i="9"/>
  <c r="GI35" i="9"/>
  <c r="GJ35" i="9"/>
  <c r="GK35" i="9"/>
  <c r="GL35" i="9"/>
  <c r="GM35" i="9"/>
  <c r="GN35" i="9"/>
  <c r="GO35" i="9"/>
  <c r="GP35" i="9"/>
  <c r="GQ35" i="9"/>
  <c r="GR35" i="9"/>
  <c r="GS35" i="9"/>
  <c r="GT35" i="9"/>
  <c r="GU35" i="9"/>
  <c r="GV35" i="9"/>
  <c r="GW35" i="9"/>
  <c r="GX35" i="9"/>
  <c r="GY35" i="9"/>
  <c r="GZ35" i="9"/>
  <c r="HA35" i="9"/>
  <c r="HB35" i="9"/>
  <c r="HC35" i="9"/>
  <c r="HD35" i="9"/>
  <c r="HE35" i="9"/>
  <c r="HF35" i="9"/>
  <c r="HG35" i="9"/>
  <c r="HH35" i="9"/>
  <c r="HI35" i="9"/>
  <c r="HJ35" i="9"/>
  <c r="HK35" i="9"/>
  <c r="HL35" i="9"/>
  <c r="HM35" i="9"/>
  <c r="HN35" i="9"/>
  <c r="HO35" i="9"/>
  <c r="HP35" i="9"/>
  <c r="HQ35" i="9"/>
  <c r="HR35" i="9"/>
  <c r="HS35" i="9"/>
  <c r="GH36" i="9"/>
  <c r="GI36" i="9"/>
  <c r="GJ36" i="9"/>
  <c r="GK36" i="9"/>
  <c r="GL36" i="9"/>
  <c r="GM36" i="9"/>
  <c r="GN36" i="9"/>
  <c r="GO36" i="9"/>
  <c r="GP36" i="9"/>
  <c r="GQ36" i="9"/>
  <c r="GR36" i="9"/>
  <c r="GS36" i="9"/>
  <c r="GT36" i="9"/>
  <c r="GU36" i="9"/>
  <c r="GV36" i="9"/>
  <c r="GW36" i="9"/>
  <c r="GX36" i="9"/>
  <c r="GY36" i="9"/>
  <c r="GZ36" i="9"/>
  <c r="HA36" i="9"/>
  <c r="HB36" i="9"/>
  <c r="HC36" i="9"/>
  <c r="HD36" i="9"/>
  <c r="HE36" i="9"/>
  <c r="HF36" i="9"/>
  <c r="HG36" i="9"/>
  <c r="HH36" i="9"/>
  <c r="HI36" i="9"/>
  <c r="HJ36" i="9"/>
  <c r="HK36" i="9"/>
  <c r="HL36" i="9"/>
  <c r="HM36" i="9"/>
  <c r="HN36" i="9"/>
  <c r="HO36" i="9"/>
  <c r="HP36" i="9"/>
  <c r="HQ36" i="9"/>
  <c r="HR36" i="9"/>
  <c r="HS36" i="9"/>
  <c r="GH37" i="9"/>
  <c r="GI37" i="9"/>
  <c r="GJ37" i="9"/>
  <c r="GK37" i="9"/>
  <c r="GL37" i="9"/>
  <c r="GM37" i="9"/>
  <c r="GN37" i="9"/>
  <c r="GO37" i="9"/>
  <c r="GP37" i="9"/>
  <c r="GQ37" i="9"/>
  <c r="GR37" i="9"/>
  <c r="GS37" i="9"/>
  <c r="GT37" i="9"/>
  <c r="GU37" i="9"/>
  <c r="GV37" i="9"/>
  <c r="GW37" i="9"/>
  <c r="GX37" i="9"/>
  <c r="GY37" i="9"/>
  <c r="GZ37" i="9"/>
  <c r="HA37" i="9"/>
  <c r="HB37" i="9"/>
  <c r="HC37" i="9"/>
  <c r="HD37" i="9"/>
  <c r="HE37" i="9"/>
  <c r="HF37" i="9"/>
  <c r="HG37" i="9"/>
  <c r="HH37" i="9"/>
  <c r="HI37" i="9"/>
  <c r="HJ37" i="9"/>
  <c r="HK37" i="9"/>
  <c r="HL37" i="9"/>
  <c r="HM37" i="9"/>
  <c r="HN37" i="9"/>
  <c r="HO37" i="9"/>
  <c r="HP37" i="9"/>
  <c r="HQ37" i="9"/>
  <c r="HR37" i="9"/>
  <c r="HS37" i="9"/>
  <c r="GH38" i="9"/>
  <c r="GI38" i="9"/>
  <c r="GJ38" i="9"/>
  <c r="GK38" i="9"/>
  <c r="GL38" i="9"/>
  <c r="GM38" i="9"/>
  <c r="GN38" i="9"/>
  <c r="GO38" i="9"/>
  <c r="GP38" i="9"/>
  <c r="GQ38" i="9"/>
  <c r="GR38" i="9"/>
  <c r="GS38" i="9"/>
  <c r="GT38" i="9"/>
  <c r="GU38" i="9"/>
  <c r="GV38" i="9"/>
  <c r="GW38" i="9"/>
  <c r="GX38" i="9"/>
  <c r="GY38" i="9"/>
  <c r="GZ38" i="9"/>
  <c r="HA38" i="9"/>
  <c r="HB38" i="9"/>
  <c r="HC38" i="9"/>
  <c r="HD38" i="9"/>
  <c r="HE38" i="9"/>
  <c r="HF38" i="9"/>
  <c r="HG38" i="9"/>
  <c r="HH38" i="9"/>
  <c r="HI38" i="9"/>
  <c r="HJ38" i="9"/>
  <c r="HK38" i="9"/>
  <c r="HL38" i="9"/>
  <c r="HM38" i="9"/>
  <c r="HN38" i="9"/>
  <c r="HO38" i="9"/>
  <c r="HP38" i="9"/>
  <c r="HQ38" i="9"/>
  <c r="HR38" i="9"/>
  <c r="HS38" i="9"/>
  <c r="GH39" i="9"/>
  <c r="GI39" i="9"/>
  <c r="GJ39" i="9"/>
  <c r="GK39" i="9"/>
  <c r="GL39" i="9"/>
  <c r="GM39" i="9"/>
  <c r="GN39" i="9"/>
  <c r="GO39" i="9"/>
  <c r="GP39" i="9"/>
  <c r="GQ39" i="9"/>
  <c r="GR39" i="9"/>
  <c r="GS39" i="9"/>
  <c r="GT39" i="9"/>
  <c r="GU39" i="9"/>
  <c r="GV39" i="9"/>
  <c r="GW39" i="9"/>
  <c r="GX39" i="9"/>
  <c r="GY39" i="9"/>
  <c r="GZ39" i="9"/>
  <c r="HA39" i="9"/>
  <c r="HB39" i="9"/>
  <c r="HC39" i="9"/>
  <c r="HD39" i="9"/>
  <c r="HE39" i="9"/>
  <c r="HF39" i="9"/>
  <c r="HG39" i="9"/>
  <c r="HH39" i="9"/>
  <c r="HI39" i="9"/>
  <c r="HJ39" i="9"/>
  <c r="HK39" i="9"/>
  <c r="HL39" i="9"/>
  <c r="HM39" i="9"/>
  <c r="HN39" i="9"/>
  <c r="HO39" i="9"/>
  <c r="HP39" i="9"/>
  <c r="HQ39" i="9"/>
  <c r="HR39" i="9"/>
  <c r="HS39" i="9"/>
  <c r="GH40" i="9"/>
  <c r="GI40" i="9"/>
  <c r="GJ40" i="9"/>
  <c r="GK40" i="9"/>
  <c r="GL40" i="9"/>
  <c r="GM40" i="9"/>
  <c r="GN40" i="9"/>
  <c r="GO40" i="9"/>
  <c r="GP40" i="9"/>
  <c r="GQ40" i="9"/>
  <c r="GR40" i="9"/>
  <c r="GS40" i="9"/>
  <c r="GT40" i="9"/>
  <c r="GU40" i="9"/>
  <c r="GV40" i="9"/>
  <c r="GW40" i="9"/>
  <c r="GX40" i="9"/>
  <c r="GY40" i="9"/>
  <c r="GZ40" i="9"/>
  <c r="HA40" i="9"/>
  <c r="HB40" i="9"/>
  <c r="HC40" i="9"/>
  <c r="HD40" i="9"/>
  <c r="HE40" i="9"/>
  <c r="HF40" i="9"/>
  <c r="HG40" i="9"/>
  <c r="HH40" i="9"/>
  <c r="HI40" i="9"/>
  <c r="HJ40" i="9"/>
  <c r="HK40" i="9"/>
  <c r="HL40" i="9"/>
  <c r="HM40" i="9"/>
  <c r="HN40" i="9"/>
  <c r="HO40" i="9"/>
  <c r="HP40" i="9"/>
  <c r="HQ40" i="9"/>
  <c r="HR40" i="9"/>
  <c r="HS40" i="9"/>
  <c r="GH41" i="9"/>
  <c r="GI41" i="9"/>
  <c r="GJ41" i="9"/>
  <c r="GK41" i="9"/>
  <c r="GL41" i="9"/>
  <c r="GM41" i="9"/>
  <c r="GN41" i="9"/>
  <c r="GO41" i="9"/>
  <c r="GP41" i="9"/>
  <c r="GQ41" i="9"/>
  <c r="GR41" i="9"/>
  <c r="GS41" i="9"/>
  <c r="GT41" i="9"/>
  <c r="GU41" i="9"/>
  <c r="GV41" i="9"/>
  <c r="GW41" i="9"/>
  <c r="GX41" i="9"/>
  <c r="GY41" i="9"/>
  <c r="GZ41" i="9"/>
  <c r="HA41" i="9"/>
  <c r="HB41" i="9"/>
  <c r="HC41" i="9"/>
  <c r="HD41" i="9"/>
  <c r="HE41" i="9"/>
  <c r="HF41" i="9"/>
  <c r="HG41" i="9"/>
  <c r="HH41" i="9"/>
  <c r="HI41" i="9"/>
  <c r="HJ41" i="9"/>
  <c r="HK41" i="9"/>
  <c r="HL41" i="9"/>
  <c r="HM41" i="9"/>
  <c r="HN41" i="9"/>
  <c r="HO41" i="9"/>
  <c r="HP41" i="9"/>
  <c r="HQ41" i="9"/>
  <c r="HR41" i="9"/>
  <c r="HS41" i="9"/>
  <c r="GH42" i="9"/>
  <c r="GI42" i="9"/>
  <c r="GJ42" i="9"/>
  <c r="GK42" i="9"/>
  <c r="GL42" i="9"/>
  <c r="GM42" i="9"/>
  <c r="GN42" i="9"/>
  <c r="GO42" i="9"/>
  <c r="GP42" i="9"/>
  <c r="GQ42" i="9"/>
  <c r="GR42" i="9"/>
  <c r="GS42" i="9"/>
  <c r="GT42" i="9"/>
  <c r="GU42" i="9"/>
  <c r="GV42" i="9"/>
  <c r="GW42" i="9"/>
  <c r="GX42" i="9"/>
  <c r="GY42" i="9"/>
  <c r="GZ42" i="9"/>
  <c r="HA42" i="9"/>
  <c r="HB42" i="9"/>
  <c r="HC42" i="9"/>
  <c r="HD42" i="9"/>
  <c r="HE42" i="9"/>
  <c r="HF42" i="9"/>
  <c r="HG42" i="9"/>
  <c r="HH42" i="9"/>
  <c r="HI42" i="9"/>
  <c r="HJ42" i="9"/>
  <c r="HK42" i="9"/>
  <c r="HL42" i="9"/>
  <c r="HM42" i="9"/>
  <c r="HN42" i="9"/>
  <c r="HO42" i="9"/>
  <c r="HP42" i="9"/>
  <c r="HQ42" i="9"/>
  <c r="HR42" i="9"/>
  <c r="HS42" i="9"/>
  <c r="GH43" i="9"/>
  <c r="GI43" i="9"/>
  <c r="GJ43" i="9"/>
  <c r="GK43" i="9"/>
  <c r="GL43" i="9"/>
  <c r="GM43" i="9"/>
  <c r="GN43" i="9"/>
  <c r="GO43" i="9"/>
  <c r="GP43" i="9"/>
  <c r="GQ43" i="9"/>
  <c r="GR43" i="9"/>
  <c r="GS43" i="9"/>
  <c r="GT43" i="9"/>
  <c r="GU43" i="9"/>
  <c r="GV43" i="9"/>
  <c r="GW43" i="9"/>
  <c r="GX43" i="9"/>
  <c r="GY43" i="9"/>
  <c r="GZ43" i="9"/>
  <c r="HA43" i="9"/>
  <c r="HB43" i="9"/>
  <c r="HC43" i="9"/>
  <c r="HD43" i="9"/>
  <c r="HE43" i="9"/>
  <c r="HF43" i="9"/>
  <c r="HG43" i="9"/>
  <c r="HH43" i="9"/>
  <c r="HI43" i="9"/>
  <c r="HJ43" i="9"/>
  <c r="HK43" i="9"/>
  <c r="HL43" i="9"/>
  <c r="HM43" i="9"/>
  <c r="HN43" i="9"/>
  <c r="HO43" i="9"/>
  <c r="HP43" i="9"/>
  <c r="HQ43" i="9"/>
  <c r="HR43" i="9"/>
  <c r="HS43" i="9"/>
  <c r="EU7" i="9"/>
  <c r="EV7" i="9"/>
  <c r="EW7" i="9"/>
  <c r="EX7" i="9"/>
  <c r="EY7" i="9"/>
  <c r="EZ7" i="9"/>
  <c r="FA7" i="9"/>
  <c r="FB7" i="9"/>
  <c r="FC7" i="9"/>
  <c r="FD7" i="9"/>
  <c r="FE7" i="9"/>
  <c r="FF7" i="9"/>
  <c r="FG7" i="9"/>
  <c r="FH7" i="9"/>
  <c r="FI7" i="9"/>
  <c r="FJ7" i="9"/>
  <c r="FK7" i="9"/>
  <c r="FL7" i="9"/>
  <c r="FM7" i="9"/>
  <c r="FN7" i="9"/>
  <c r="FO7" i="9"/>
  <c r="FP7" i="9"/>
  <c r="FQ7" i="9"/>
  <c r="FR7" i="9"/>
  <c r="FS7" i="9"/>
  <c r="FT7" i="9"/>
  <c r="FU7" i="9"/>
  <c r="FV7" i="9"/>
  <c r="FW7" i="9"/>
  <c r="FX7" i="9"/>
  <c r="FY7" i="9"/>
  <c r="FZ7" i="9"/>
  <c r="GA7" i="9"/>
  <c r="GB7" i="9"/>
  <c r="GC7" i="9"/>
  <c r="GD7" i="9"/>
  <c r="GE7" i="9"/>
  <c r="GF7" i="9"/>
  <c r="EU8" i="9"/>
  <c r="EV8" i="9"/>
  <c r="EW8" i="9"/>
  <c r="EX8" i="9"/>
  <c r="EY8" i="9"/>
  <c r="EZ8" i="9"/>
  <c r="FA8" i="9"/>
  <c r="FB8" i="9"/>
  <c r="FC8" i="9"/>
  <c r="FD8" i="9"/>
  <c r="FE8" i="9"/>
  <c r="FF8" i="9"/>
  <c r="FG8" i="9"/>
  <c r="FH8" i="9"/>
  <c r="FI8" i="9"/>
  <c r="FJ8" i="9"/>
  <c r="FK8" i="9"/>
  <c r="FL8" i="9"/>
  <c r="FM8" i="9"/>
  <c r="FN8" i="9"/>
  <c r="FO8" i="9"/>
  <c r="FP8" i="9"/>
  <c r="FQ8" i="9"/>
  <c r="FR8" i="9"/>
  <c r="FS8" i="9"/>
  <c r="FT8" i="9"/>
  <c r="FU8" i="9"/>
  <c r="FV8" i="9"/>
  <c r="FW8" i="9"/>
  <c r="FX8" i="9"/>
  <c r="FY8" i="9"/>
  <c r="FZ8" i="9"/>
  <c r="GA8" i="9"/>
  <c r="GB8" i="9"/>
  <c r="GC8" i="9"/>
  <c r="GD8" i="9"/>
  <c r="GE8" i="9"/>
  <c r="GF8" i="9"/>
  <c r="EU9" i="9"/>
  <c r="EV9" i="9"/>
  <c r="EW9" i="9"/>
  <c r="EX9" i="9"/>
  <c r="EY9" i="9"/>
  <c r="EZ9" i="9"/>
  <c r="FA9" i="9"/>
  <c r="FB9" i="9"/>
  <c r="FC9" i="9"/>
  <c r="FD9" i="9"/>
  <c r="FE9" i="9"/>
  <c r="FF9" i="9"/>
  <c r="FG9" i="9"/>
  <c r="FH9" i="9"/>
  <c r="FI9" i="9"/>
  <c r="FJ9" i="9"/>
  <c r="FK9" i="9"/>
  <c r="FL9" i="9"/>
  <c r="FM9" i="9"/>
  <c r="FN9" i="9"/>
  <c r="FO9" i="9"/>
  <c r="FP9" i="9"/>
  <c r="FQ9" i="9"/>
  <c r="FR9" i="9"/>
  <c r="FS9" i="9"/>
  <c r="FT9" i="9"/>
  <c r="FU9" i="9"/>
  <c r="FV9" i="9"/>
  <c r="FW9" i="9"/>
  <c r="FX9" i="9"/>
  <c r="FY9" i="9"/>
  <c r="FZ9" i="9"/>
  <c r="GA9" i="9"/>
  <c r="GB9" i="9"/>
  <c r="GC9" i="9"/>
  <c r="GD9" i="9"/>
  <c r="GE9" i="9"/>
  <c r="GF9" i="9"/>
  <c r="EU10" i="9"/>
  <c r="EV10" i="9"/>
  <c r="EW10" i="9"/>
  <c r="EX10" i="9"/>
  <c r="EY10" i="9"/>
  <c r="EZ10" i="9"/>
  <c r="FA10" i="9"/>
  <c r="FB10" i="9"/>
  <c r="FC10" i="9"/>
  <c r="FD10" i="9"/>
  <c r="FE10" i="9"/>
  <c r="FF10" i="9"/>
  <c r="FG10" i="9"/>
  <c r="FH10" i="9"/>
  <c r="FI10" i="9"/>
  <c r="FJ10" i="9"/>
  <c r="FK10" i="9"/>
  <c r="FL10" i="9"/>
  <c r="FM10" i="9"/>
  <c r="FN10" i="9"/>
  <c r="FO10" i="9"/>
  <c r="FP10" i="9"/>
  <c r="FQ10" i="9"/>
  <c r="FR10" i="9"/>
  <c r="FS10" i="9"/>
  <c r="FT10" i="9"/>
  <c r="FU10" i="9"/>
  <c r="FV10" i="9"/>
  <c r="FW10" i="9"/>
  <c r="FX10" i="9"/>
  <c r="FY10" i="9"/>
  <c r="FZ10" i="9"/>
  <c r="GA10" i="9"/>
  <c r="GB10" i="9"/>
  <c r="GC10" i="9"/>
  <c r="GD10" i="9"/>
  <c r="GE10" i="9"/>
  <c r="GF10" i="9"/>
  <c r="EU11" i="9"/>
  <c r="EV11" i="9"/>
  <c r="EW11" i="9"/>
  <c r="EX11" i="9"/>
  <c r="EY11" i="9"/>
  <c r="EZ11" i="9"/>
  <c r="FA11" i="9"/>
  <c r="FB11" i="9"/>
  <c r="FC11" i="9"/>
  <c r="FD11" i="9"/>
  <c r="FE11" i="9"/>
  <c r="FF11" i="9"/>
  <c r="FG11" i="9"/>
  <c r="FH11" i="9"/>
  <c r="FI11" i="9"/>
  <c r="FJ11" i="9"/>
  <c r="FK11" i="9"/>
  <c r="FL11" i="9"/>
  <c r="FM11" i="9"/>
  <c r="FN11" i="9"/>
  <c r="FO11" i="9"/>
  <c r="FP11" i="9"/>
  <c r="FQ11" i="9"/>
  <c r="FR11" i="9"/>
  <c r="FS11" i="9"/>
  <c r="FT11" i="9"/>
  <c r="FU11" i="9"/>
  <c r="FV11" i="9"/>
  <c r="FW11" i="9"/>
  <c r="FX11" i="9"/>
  <c r="FY11" i="9"/>
  <c r="FZ11" i="9"/>
  <c r="GA11" i="9"/>
  <c r="GB11" i="9"/>
  <c r="GC11" i="9"/>
  <c r="GD11" i="9"/>
  <c r="GE11" i="9"/>
  <c r="GF11" i="9"/>
  <c r="EU12" i="9"/>
  <c r="EV12" i="9"/>
  <c r="EW12" i="9"/>
  <c r="EX12" i="9"/>
  <c r="EY12" i="9"/>
  <c r="EZ12" i="9"/>
  <c r="FA12" i="9"/>
  <c r="FB12" i="9"/>
  <c r="FC12" i="9"/>
  <c r="FD12" i="9"/>
  <c r="FE12" i="9"/>
  <c r="FF12" i="9"/>
  <c r="FG12" i="9"/>
  <c r="FH12" i="9"/>
  <c r="FI12" i="9"/>
  <c r="FJ12" i="9"/>
  <c r="FK12" i="9"/>
  <c r="FL12" i="9"/>
  <c r="FM12" i="9"/>
  <c r="FN12" i="9"/>
  <c r="FO12" i="9"/>
  <c r="FP12" i="9"/>
  <c r="FQ12" i="9"/>
  <c r="FR12" i="9"/>
  <c r="FS12" i="9"/>
  <c r="FT12" i="9"/>
  <c r="FU12" i="9"/>
  <c r="FV12" i="9"/>
  <c r="FW12" i="9"/>
  <c r="FX12" i="9"/>
  <c r="FY12" i="9"/>
  <c r="FZ12" i="9"/>
  <c r="GA12" i="9"/>
  <c r="GB12" i="9"/>
  <c r="GC12" i="9"/>
  <c r="GD12" i="9"/>
  <c r="GE12" i="9"/>
  <c r="GF12" i="9"/>
  <c r="EU13" i="9"/>
  <c r="EV13" i="9"/>
  <c r="EW13" i="9"/>
  <c r="EX13" i="9"/>
  <c r="EY13" i="9"/>
  <c r="EZ13" i="9"/>
  <c r="FA13" i="9"/>
  <c r="FB13" i="9"/>
  <c r="FC13" i="9"/>
  <c r="FD13" i="9"/>
  <c r="FE13" i="9"/>
  <c r="FF13" i="9"/>
  <c r="FG13" i="9"/>
  <c r="FH13" i="9"/>
  <c r="FI13" i="9"/>
  <c r="FJ13" i="9"/>
  <c r="FK13" i="9"/>
  <c r="FL13" i="9"/>
  <c r="FM13" i="9"/>
  <c r="FN13" i="9"/>
  <c r="FO13" i="9"/>
  <c r="FP13" i="9"/>
  <c r="FQ13" i="9"/>
  <c r="FR13" i="9"/>
  <c r="FS13" i="9"/>
  <c r="FT13" i="9"/>
  <c r="FU13" i="9"/>
  <c r="FV13" i="9"/>
  <c r="FW13" i="9"/>
  <c r="FX13" i="9"/>
  <c r="FY13" i="9"/>
  <c r="FZ13" i="9"/>
  <c r="GA13" i="9"/>
  <c r="GB13" i="9"/>
  <c r="GC13" i="9"/>
  <c r="GD13" i="9"/>
  <c r="GE13" i="9"/>
  <c r="GF13" i="9"/>
  <c r="EU14" i="9"/>
  <c r="EV14" i="9"/>
  <c r="EW14" i="9"/>
  <c r="EX14" i="9"/>
  <c r="EY14" i="9"/>
  <c r="EZ14" i="9"/>
  <c r="FA14" i="9"/>
  <c r="FB14" i="9"/>
  <c r="FC14" i="9"/>
  <c r="FD14" i="9"/>
  <c r="FE14" i="9"/>
  <c r="FF14" i="9"/>
  <c r="FG14" i="9"/>
  <c r="FH14" i="9"/>
  <c r="FI14" i="9"/>
  <c r="FJ14" i="9"/>
  <c r="FK14" i="9"/>
  <c r="FL14" i="9"/>
  <c r="FM14" i="9"/>
  <c r="FN14" i="9"/>
  <c r="FO14" i="9"/>
  <c r="FP14" i="9"/>
  <c r="FQ14" i="9"/>
  <c r="FR14" i="9"/>
  <c r="FS14" i="9"/>
  <c r="FT14" i="9"/>
  <c r="FU14" i="9"/>
  <c r="FV14" i="9"/>
  <c r="FW14" i="9"/>
  <c r="FX14" i="9"/>
  <c r="FY14" i="9"/>
  <c r="FZ14" i="9"/>
  <c r="GA14" i="9"/>
  <c r="GB14" i="9"/>
  <c r="GC14" i="9"/>
  <c r="GD14" i="9"/>
  <c r="GE14" i="9"/>
  <c r="GF14" i="9"/>
  <c r="EU15" i="9"/>
  <c r="EV15" i="9"/>
  <c r="EW15" i="9"/>
  <c r="EX15" i="9"/>
  <c r="EY15" i="9"/>
  <c r="EZ15" i="9"/>
  <c r="FA15" i="9"/>
  <c r="FB15" i="9"/>
  <c r="FC15" i="9"/>
  <c r="FD15" i="9"/>
  <c r="FE15" i="9"/>
  <c r="FF15" i="9"/>
  <c r="FG15" i="9"/>
  <c r="FH15" i="9"/>
  <c r="FI15" i="9"/>
  <c r="FJ15" i="9"/>
  <c r="FK15" i="9"/>
  <c r="FL15" i="9"/>
  <c r="FM15" i="9"/>
  <c r="FN15" i="9"/>
  <c r="FO15" i="9"/>
  <c r="FP15" i="9"/>
  <c r="FQ15" i="9"/>
  <c r="FR15" i="9"/>
  <c r="FS15" i="9"/>
  <c r="FT15" i="9"/>
  <c r="FU15" i="9"/>
  <c r="FV15" i="9"/>
  <c r="FW15" i="9"/>
  <c r="FX15" i="9"/>
  <c r="FY15" i="9"/>
  <c r="FZ15" i="9"/>
  <c r="GA15" i="9"/>
  <c r="GB15" i="9"/>
  <c r="GC15" i="9"/>
  <c r="GD15" i="9"/>
  <c r="GE15" i="9"/>
  <c r="GF15" i="9"/>
  <c r="EU16" i="9"/>
  <c r="EV16" i="9"/>
  <c r="EW16" i="9"/>
  <c r="EX16" i="9"/>
  <c r="EY16" i="9"/>
  <c r="EZ16" i="9"/>
  <c r="FA16" i="9"/>
  <c r="FB16" i="9"/>
  <c r="FC16" i="9"/>
  <c r="FD16" i="9"/>
  <c r="FE16" i="9"/>
  <c r="FF16" i="9"/>
  <c r="FG16" i="9"/>
  <c r="FH16" i="9"/>
  <c r="FI16" i="9"/>
  <c r="FJ16" i="9"/>
  <c r="FK16" i="9"/>
  <c r="FL16" i="9"/>
  <c r="FM16" i="9"/>
  <c r="FN16" i="9"/>
  <c r="FO16" i="9"/>
  <c r="FP16" i="9"/>
  <c r="FQ16" i="9"/>
  <c r="FR16" i="9"/>
  <c r="FS16" i="9"/>
  <c r="FT16" i="9"/>
  <c r="FU16" i="9"/>
  <c r="FV16" i="9"/>
  <c r="FW16" i="9"/>
  <c r="FX16" i="9"/>
  <c r="FY16" i="9"/>
  <c r="FZ16" i="9"/>
  <c r="GA16" i="9"/>
  <c r="GB16" i="9"/>
  <c r="GC16" i="9"/>
  <c r="GD16" i="9"/>
  <c r="GE16" i="9"/>
  <c r="GF16" i="9"/>
  <c r="EU17" i="9"/>
  <c r="EV17" i="9"/>
  <c r="EW17" i="9"/>
  <c r="EX17" i="9"/>
  <c r="EY17" i="9"/>
  <c r="EZ17" i="9"/>
  <c r="FA17" i="9"/>
  <c r="FB17" i="9"/>
  <c r="FC17" i="9"/>
  <c r="FD17" i="9"/>
  <c r="FE17" i="9"/>
  <c r="FF17" i="9"/>
  <c r="FG17" i="9"/>
  <c r="FH17" i="9"/>
  <c r="FI17" i="9"/>
  <c r="FJ17" i="9"/>
  <c r="FK17" i="9"/>
  <c r="FL17" i="9"/>
  <c r="FM17" i="9"/>
  <c r="FN17" i="9"/>
  <c r="FO17" i="9"/>
  <c r="FP17" i="9"/>
  <c r="FQ17" i="9"/>
  <c r="FR17" i="9"/>
  <c r="FS17" i="9"/>
  <c r="FT17" i="9"/>
  <c r="FU17" i="9"/>
  <c r="FV17" i="9"/>
  <c r="FW17" i="9"/>
  <c r="FX17" i="9"/>
  <c r="FY17" i="9"/>
  <c r="FZ17" i="9"/>
  <c r="GA17" i="9"/>
  <c r="GB17" i="9"/>
  <c r="GC17" i="9"/>
  <c r="GD17" i="9"/>
  <c r="GE17" i="9"/>
  <c r="GF17" i="9"/>
  <c r="EU18" i="9"/>
  <c r="EV18" i="9"/>
  <c r="EW18" i="9"/>
  <c r="EX18" i="9"/>
  <c r="EY18" i="9"/>
  <c r="EZ18" i="9"/>
  <c r="FA18" i="9"/>
  <c r="FB18" i="9"/>
  <c r="FC18" i="9"/>
  <c r="FD18" i="9"/>
  <c r="FE18" i="9"/>
  <c r="FF18" i="9"/>
  <c r="FG18" i="9"/>
  <c r="FH18" i="9"/>
  <c r="FI18" i="9"/>
  <c r="FJ18" i="9"/>
  <c r="FK18" i="9"/>
  <c r="FL18" i="9"/>
  <c r="FM18" i="9"/>
  <c r="FN18" i="9"/>
  <c r="FO18" i="9"/>
  <c r="FP18" i="9"/>
  <c r="FQ18" i="9"/>
  <c r="FR18" i="9"/>
  <c r="FS18" i="9"/>
  <c r="FT18" i="9"/>
  <c r="FU18" i="9"/>
  <c r="FV18" i="9"/>
  <c r="FW18" i="9"/>
  <c r="FX18" i="9"/>
  <c r="FY18" i="9"/>
  <c r="FZ18" i="9"/>
  <c r="GA18" i="9"/>
  <c r="GB18" i="9"/>
  <c r="GC18" i="9"/>
  <c r="GD18" i="9"/>
  <c r="GE18" i="9"/>
  <c r="GF18" i="9"/>
  <c r="EU19" i="9"/>
  <c r="EV19" i="9"/>
  <c r="EW19" i="9"/>
  <c r="EX19" i="9"/>
  <c r="EY19" i="9"/>
  <c r="EZ19" i="9"/>
  <c r="FA19" i="9"/>
  <c r="FB19" i="9"/>
  <c r="FC19" i="9"/>
  <c r="FD19" i="9"/>
  <c r="FE19" i="9"/>
  <c r="FF19" i="9"/>
  <c r="FG19" i="9"/>
  <c r="FH19" i="9"/>
  <c r="FI19" i="9"/>
  <c r="FJ19" i="9"/>
  <c r="FK19" i="9"/>
  <c r="FL19" i="9"/>
  <c r="FM19" i="9"/>
  <c r="FN19" i="9"/>
  <c r="FO19" i="9"/>
  <c r="FP19" i="9"/>
  <c r="FQ19" i="9"/>
  <c r="FR19" i="9"/>
  <c r="FS19" i="9"/>
  <c r="FT19" i="9"/>
  <c r="FU19" i="9"/>
  <c r="FV19" i="9"/>
  <c r="FW19" i="9"/>
  <c r="FX19" i="9"/>
  <c r="FY19" i="9"/>
  <c r="FZ19" i="9"/>
  <c r="GA19" i="9"/>
  <c r="GB19" i="9"/>
  <c r="GC19" i="9"/>
  <c r="GD19" i="9"/>
  <c r="GE19" i="9"/>
  <c r="GF19" i="9"/>
  <c r="EU20" i="9"/>
  <c r="EV20" i="9"/>
  <c r="EW20" i="9"/>
  <c r="EX20" i="9"/>
  <c r="EY20" i="9"/>
  <c r="EZ20" i="9"/>
  <c r="FA20" i="9"/>
  <c r="FB20" i="9"/>
  <c r="FC20" i="9"/>
  <c r="FD20" i="9"/>
  <c r="FE20" i="9"/>
  <c r="FF20" i="9"/>
  <c r="FG20" i="9"/>
  <c r="FH20" i="9"/>
  <c r="FI20" i="9"/>
  <c r="FJ20" i="9"/>
  <c r="FK20" i="9"/>
  <c r="FL20" i="9"/>
  <c r="FM20" i="9"/>
  <c r="FN20" i="9"/>
  <c r="FO20" i="9"/>
  <c r="FP20" i="9"/>
  <c r="FQ20" i="9"/>
  <c r="FR20" i="9"/>
  <c r="FS20" i="9"/>
  <c r="FT20" i="9"/>
  <c r="FU20" i="9"/>
  <c r="FV20" i="9"/>
  <c r="FW20" i="9"/>
  <c r="FX20" i="9"/>
  <c r="FY20" i="9"/>
  <c r="FZ20" i="9"/>
  <c r="GA20" i="9"/>
  <c r="GB20" i="9"/>
  <c r="GC20" i="9"/>
  <c r="GD20" i="9"/>
  <c r="GE20" i="9"/>
  <c r="GF20" i="9"/>
  <c r="EU21" i="9"/>
  <c r="EV21" i="9"/>
  <c r="EW21" i="9"/>
  <c r="EX21" i="9"/>
  <c r="EY21" i="9"/>
  <c r="EZ21" i="9"/>
  <c r="FA21" i="9"/>
  <c r="FB21" i="9"/>
  <c r="FC21" i="9"/>
  <c r="FD21" i="9"/>
  <c r="FE21" i="9"/>
  <c r="FF21" i="9"/>
  <c r="FG21" i="9"/>
  <c r="FH21" i="9"/>
  <c r="FI21" i="9"/>
  <c r="FJ21" i="9"/>
  <c r="FK21" i="9"/>
  <c r="FL21" i="9"/>
  <c r="FM21" i="9"/>
  <c r="FN21" i="9"/>
  <c r="FO21" i="9"/>
  <c r="FP21" i="9"/>
  <c r="FQ21" i="9"/>
  <c r="FR21" i="9"/>
  <c r="FS21" i="9"/>
  <c r="FT21" i="9"/>
  <c r="FU21" i="9"/>
  <c r="FV21" i="9"/>
  <c r="FW21" i="9"/>
  <c r="FX21" i="9"/>
  <c r="FY21" i="9"/>
  <c r="FZ21" i="9"/>
  <c r="GA21" i="9"/>
  <c r="GB21" i="9"/>
  <c r="GC21" i="9"/>
  <c r="GD21" i="9"/>
  <c r="GE21" i="9"/>
  <c r="GF21" i="9"/>
  <c r="EU22" i="9"/>
  <c r="EV22" i="9"/>
  <c r="EW22" i="9"/>
  <c r="EX22" i="9"/>
  <c r="EY22" i="9"/>
  <c r="EZ22" i="9"/>
  <c r="FA22" i="9"/>
  <c r="FB22" i="9"/>
  <c r="FC22" i="9"/>
  <c r="FD22" i="9"/>
  <c r="FE22" i="9"/>
  <c r="FF22" i="9"/>
  <c r="FG22" i="9"/>
  <c r="FH22" i="9"/>
  <c r="FI22" i="9"/>
  <c r="FJ22" i="9"/>
  <c r="FK22" i="9"/>
  <c r="FL22" i="9"/>
  <c r="FM22" i="9"/>
  <c r="FN22" i="9"/>
  <c r="FO22" i="9"/>
  <c r="FP22" i="9"/>
  <c r="FQ22" i="9"/>
  <c r="FR22" i="9"/>
  <c r="FS22" i="9"/>
  <c r="FT22" i="9"/>
  <c r="FU22" i="9"/>
  <c r="FV22" i="9"/>
  <c r="FW22" i="9"/>
  <c r="FX22" i="9"/>
  <c r="FY22" i="9"/>
  <c r="FZ22" i="9"/>
  <c r="GA22" i="9"/>
  <c r="GB22" i="9"/>
  <c r="GC22" i="9"/>
  <c r="GD22" i="9"/>
  <c r="GE22" i="9"/>
  <c r="GF22" i="9"/>
  <c r="EU23" i="9"/>
  <c r="EV23" i="9"/>
  <c r="EW23" i="9"/>
  <c r="EX23" i="9"/>
  <c r="EY23" i="9"/>
  <c r="EZ23" i="9"/>
  <c r="FA23" i="9"/>
  <c r="FB23" i="9"/>
  <c r="FC23" i="9"/>
  <c r="FD23" i="9"/>
  <c r="FE23" i="9"/>
  <c r="FF23" i="9"/>
  <c r="FG23" i="9"/>
  <c r="FH23" i="9"/>
  <c r="FI23" i="9"/>
  <c r="FJ23" i="9"/>
  <c r="FK23" i="9"/>
  <c r="FL23" i="9"/>
  <c r="FM23" i="9"/>
  <c r="FN23" i="9"/>
  <c r="FO23" i="9"/>
  <c r="FP23" i="9"/>
  <c r="FQ23" i="9"/>
  <c r="FR23" i="9"/>
  <c r="FS23" i="9"/>
  <c r="FT23" i="9"/>
  <c r="FU23" i="9"/>
  <c r="FV23" i="9"/>
  <c r="FW23" i="9"/>
  <c r="FX23" i="9"/>
  <c r="FY23" i="9"/>
  <c r="FZ23" i="9"/>
  <c r="GA23" i="9"/>
  <c r="GB23" i="9"/>
  <c r="GC23" i="9"/>
  <c r="GD23" i="9"/>
  <c r="GE23" i="9"/>
  <c r="GF23" i="9"/>
  <c r="EU24" i="9"/>
  <c r="EV24" i="9"/>
  <c r="EW24" i="9"/>
  <c r="EX24" i="9"/>
  <c r="EY24" i="9"/>
  <c r="EZ24" i="9"/>
  <c r="FA24" i="9"/>
  <c r="FB24" i="9"/>
  <c r="FC24" i="9"/>
  <c r="FD24" i="9"/>
  <c r="FE24" i="9"/>
  <c r="FF24" i="9"/>
  <c r="FG24" i="9"/>
  <c r="FH24" i="9"/>
  <c r="FI24" i="9"/>
  <c r="FJ24" i="9"/>
  <c r="FK24" i="9"/>
  <c r="FL24" i="9"/>
  <c r="FM24" i="9"/>
  <c r="FN24" i="9"/>
  <c r="FO24" i="9"/>
  <c r="FP24" i="9"/>
  <c r="FQ24" i="9"/>
  <c r="FR24" i="9"/>
  <c r="FS24" i="9"/>
  <c r="FT24" i="9"/>
  <c r="FU24" i="9"/>
  <c r="FV24" i="9"/>
  <c r="FW24" i="9"/>
  <c r="FX24" i="9"/>
  <c r="FY24" i="9"/>
  <c r="FZ24" i="9"/>
  <c r="GA24" i="9"/>
  <c r="GB24" i="9"/>
  <c r="GC24" i="9"/>
  <c r="GD24" i="9"/>
  <c r="GE24" i="9"/>
  <c r="GF24" i="9"/>
  <c r="EU25" i="9"/>
  <c r="EV25" i="9"/>
  <c r="EW25" i="9"/>
  <c r="EX25" i="9"/>
  <c r="EY25" i="9"/>
  <c r="EZ25" i="9"/>
  <c r="FA25" i="9"/>
  <c r="FB25" i="9"/>
  <c r="FC25" i="9"/>
  <c r="FD25" i="9"/>
  <c r="FE25" i="9"/>
  <c r="FF25" i="9"/>
  <c r="FG25" i="9"/>
  <c r="FH25" i="9"/>
  <c r="FI25" i="9"/>
  <c r="FJ25" i="9"/>
  <c r="FK25" i="9"/>
  <c r="FL25" i="9"/>
  <c r="FM25" i="9"/>
  <c r="FN25" i="9"/>
  <c r="FO25" i="9"/>
  <c r="FP25" i="9"/>
  <c r="FQ25" i="9"/>
  <c r="FR25" i="9"/>
  <c r="FS25" i="9"/>
  <c r="FT25" i="9"/>
  <c r="FU25" i="9"/>
  <c r="FV25" i="9"/>
  <c r="FW25" i="9"/>
  <c r="FX25" i="9"/>
  <c r="FY25" i="9"/>
  <c r="FZ25" i="9"/>
  <c r="GA25" i="9"/>
  <c r="GB25" i="9"/>
  <c r="GC25" i="9"/>
  <c r="GD25" i="9"/>
  <c r="GE25" i="9"/>
  <c r="GF25" i="9"/>
  <c r="EU26" i="9"/>
  <c r="EV26" i="9"/>
  <c r="EW26" i="9"/>
  <c r="EX26" i="9"/>
  <c r="EY26" i="9"/>
  <c r="EZ26" i="9"/>
  <c r="FA26" i="9"/>
  <c r="FB26" i="9"/>
  <c r="FC26" i="9"/>
  <c r="FD26" i="9"/>
  <c r="FE26" i="9"/>
  <c r="FF26" i="9"/>
  <c r="FG26" i="9"/>
  <c r="FH26" i="9"/>
  <c r="FI26" i="9"/>
  <c r="FJ26" i="9"/>
  <c r="FK26" i="9"/>
  <c r="FL26" i="9"/>
  <c r="FM26" i="9"/>
  <c r="FN26" i="9"/>
  <c r="FO26" i="9"/>
  <c r="FP26" i="9"/>
  <c r="FQ26" i="9"/>
  <c r="FR26" i="9"/>
  <c r="FS26" i="9"/>
  <c r="FT26" i="9"/>
  <c r="FU26" i="9"/>
  <c r="FV26" i="9"/>
  <c r="FW26" i="9"/>
  <c r="FX26" i="9"/>
  <c r="FY26" i="9"/>
  <c r="FZ26" i="9"/>
  <c r="GA26" i="9"/>
  <c r="GB26" i="9"/>
  <c r="GC26" i="9"/>
  <c r="GD26" i="9"/>
  <c r="GE26" i="9"/>
  <c r="GF26" i="9"/>
  <c r="EU27" i="9"/>
  <c r="EV27" i="9"/>
  <c r="EW27" i="9"/>
  <c r="EX27" i="9"/>
  <c r="EY27" i="9"/>
  <c r="EZ27" i="9"/>
  <c r="FA27" i="9"/>
  <c r="FB27" i="9"/>
  <c r="FC27" i="9"/>
  <c r="FD27" i="9"/>
  <c r="FE27" i="9"/>
  <c r="FF27" i="9"/>
  <c r="FG27" i="9"/>
  <c r="FH27" i="9"/>
  <c r="FI27" i="9"/>
  <c r="FJ27" i="9"/>
  <c r="FK27" i="9"/>
  <c r="FL27" i="9"/>
  <c r="FM27" i="9"/>
  <c r="FN27" i="9"/>
  <c r="FO27" i="9"/>
  <c r="FP27" i="9"/>
  <c r="FQ27" i="9"/>
  <c r="FR27" i="9"/>
  <c r="FS27" i="9"/>
  <c r="FT27" i="9"/>
  <c r="FU27" i="9"/>
  <c r="FV27" i="9"/>
  <c r="FW27" i="9"/>
  <c r="FX27" i="9"/>
  <c r="FY27" i="9"/>
  <c r="FZ27" i="9"/>
  <c r="GA27" i="9"/>
  <c r="GB27" i="9"/>
  <c r="GC27" i="9"/>
  <c r="GD27" i="9"/>
  <c r="GE27" i="9"/>
  <c r="GF27" i="9"/>
  <c r="EU28" i="9"/>
  <c r="EV28" i="9"/>
  <c r="EW28" i="9"/>
  <c r="EX28" i="9"/>
  <c r="EY28" i="9"/>
  <c r="EZ28" i="9"/>
  <c r="FA28" i="9"/>
  <c r="FB28" i="9"/>
  <c r="FC28" i="9"/>
  <c r="FD28" i="9"/>
  <c r="FE28" i="9"/>
  <c r="FF28" i="9"/>
  <c r="FG28" i="9"/>
  <c r="FH28" i="9"/>
  <c r="FI28" i="9"/>
  <c r="FJ28" i="9"/>
  <c r="FK28" i="9"/>
  <c r="FL28" i="9"/>
  <c r="FM28" i="9"/>
  <c r="FN28" i="9"/>
  <c r="FO28" i="9"/>
  <c r="FP28" i="9"/>
  <c r="FQ28" i="9"/>
  <c r="FR28" i="9"/>
  <c r="FS28" i="9"/>
  <c r="FT28" i="9"/>
  <c r="FU28" i="9"/>
  <c r="FV28" i="9"/>
  <c r="FW28" i="9"/>
  <c r="FX28" i="9"/>
  <c r="FY28" i="9"/>
  <c r="FZ28" i="9"/>
  <c r="GA28" i="9"/>
  <c r="GB28" i="9"/>
  <c r="GC28" i="9"/>
  <c r="GD28" i="9"/>
  <c r="GE28" i="9"/>
  <c r="GF28" i="9"/>
  <c r="EU29" i="9"/>
  <c r="EV29" i="9"/>
  <c r="EW29" i="9"/>
  <c r="EX29" i="9"/>
  <c r="EY29" i="9"/>
  <c r="EZ29" i="9"/>
  <c r="FA29" i="9"/>
  <c r="FB29" i="9"/>
  <c r="FC29" i="9"/>
  <c r="FD29" i="9"/>
  <c r="FE29" i="9"/>
  <c r="FF29" i="9"/>
  <c r="FG29" i="9"/>
  <c r="FH29" i="9"/>
  <c r="FI29" i="9"/>
  <c r="FJ29" i="9"/>
  <c r="FK29" i="9"/>
  <c r="FL29" i="9"/>
  <c r="FM29" i="9"/>
  <c r="FN29" i="9"/>
  <c r="FO29" i="9"/>
  <c r="FP29" i="9"/>
  <c r="FQ29" i="9"/>
  <c r="FR29" i="9"/>
  <c r="FS29" i="9"/>
  <c r="FT29" i="9"/>
  <c r="FU29" i="9"/>
  <c r="FV29" i="9"/>
  <c r="FW29" i="9"/>
  <c r="FX29" i="9"/>
  <c r="FY29" i="9"/>
  <c r="FZ29" i="9"/>
  <c r="GA29" i="9"/>
  <c r="GB29" i="9"/>
  <c r="GC29" i="9"/>
  <c r="GD29" i="9"/>
  <c r="GE29" i="9"/>
  <c r="GF29" i="9"/>
  <c r="EU30" i="9"/>
  <c r="EV30" i="9"/>
  <c r="EW30" i="9"/>
  <c r="EX30" i="9"/>
  <c r="EY30" i="9"/>
  <c r="EZ30" i="9"/>
  <c r="FA30" i="9"/>
  <c r="FB30" i="9"/>
  <c r="FC30" i="9"/>
  <c r="FD30" i="9"/>
  <c r="FE30" i="9"/>
  <c r="FF30" i="9"/>
  <c r="FG30" i="9"/>
  <c r="FH30" i="9"/>
  <c r="FI30" i="9"/>
  <c r="FJ30" i="9"/>
  <c r="FK30" i="9"/>
  <c r="FL30" i="9"/>
  <c r="FM30" i="9"/>
  <c r="FN30" i="9"/>
  <c r="FO30" i="9"/>
  <c r="FP30" i="9"/>
  <c r="FQ30" i="9"/>
  <c r="FR30" i="9"/>
  <c r="FS30" i="9"/>
  <c r="FT30" i="9"/>
  <c r="FU30" i="9"/>
  <c r="FV30" i="9"/>
  <c r="FW30" i="9"/>
  <c r="FX30" i="9"/>
  <c r="FY30" i="9"/>
  <c r="FZ30" i="9"/>
  <c r="GA30" i="9"/>
  <c r="GB30" i="9"/>
  <c r="GC30" i="9"/>
  <c r="GD30" i="9"/>
  <c r="GE30" i="9"/>
  <c r="GF30" i="9"/>
  <c r="EU31" i="9"/>
  <c r="EV31" i="9"/>
  <c r="EW31" i="9"/>
  <c r="EX31" i="9"/>
  <c r="EY31" i="9"/>
  <c r="EZ31" i="9"/>
  <c r="FA31" i="9"/>
  <c r="FB31" i="9"/>
  <c r="FC31" i="9"/>
  <c r="FD31" i="9"/>
  <c r="FE31" i="9"/>
  <c r="FF31" i="9"/>
  <c r="FG31" i="9"/>
  <c r="FH31" i="9"/>
  <c r="FI31" i="9"/>
  <c r="FJ31" i="9"/>
  <c r="FK31" i="9"/>
  <c r="FL31" i="9"/>
  <c r="FM31" i="9"/>
  <c r="FN31" i="9"/>
  <c r="FO31" i="9"/>
  <c r="FP31" i="9"/>
  <c r="FQ31" i="9"/>
  <c r="FR31" i="9"/>
  <c r="FS31" i="9"/>
  <c r="FT31" i="9"/>
  <c r="FU31" i="9"/>
  <c r="FV31" i="9"/>
  <c r="FW31" i="9"/>
  <c r="FX31" i="9"/>
  <c r="FY31" i="9"/>
  <c r="FZ31" i="9"/>
  <c r="GA31" i="9"/>
  <c r="GB31" i="9"/>
  <c r="GC31" i="9"/>
  <c r="GD31" i="9"/>
  <c r="GE31" i="9"/>
  <c r="GF31" i="9"/>
  <c r="EU32" i="9"/>
  <c r="EV32" i="9"/>
  <c r="EW32" i="9"/>
  <c r="EX32" i="9"/>
  <c r="EY32" i="9"/>
  <c r="EZ32" i="9"/>
  <c r="FA32" i="9"/>
  <c r="FB32" i="9"/>
  <c r="FC32" i="9"/>
  <c r="FD32" i="9"/>
  <c r="FE32" i="9"/>
  <c r="FF32" i="9"/>
  <c r="FG32" i="9"/>
  <c r="FH32" i="9"/>
  <c r="FI32" i="9"/>
  <c r="FJ32" i="9"/>
  <c r="FK32" i="9"/>
  <c r="FL32" i="9"/>
  <c r="FM32" i="9"/>
  <c r="FN32" i="9"/>
  <c r="FO32" i="9"/>
  <c r="FP32" i="9"/>
  <c r="FQ32" i="9"/>
  <c r="FR32" i="9"/>
  <c r="FS32" i="9"/>
  <c r="FT32" i="9"/>
  <c r="FU32" i="9"/>
  <c r="FV32" i="9"/>
  <c r="FW32" i="9"/>
  <c r="FX32" i="9"/>
  <c r="FY32" i="9"/>
  <c r="FZ32" i="9"/>
  <c r="GA32" i="9"/>
  <c r="GB32" i="9"/>
  <c r="GC32" i="9"/>
  <c r="GD32" i="9"/>
  <c r="GE32" i="9"/>
  <c r="GF32" i="9"/>
  <c r="EU33" i="9"/>
  <c r="EV33" i="9"/>
  <c r="EW33" i="9"/>
  <c r="EX33" i="9"/>
  <c r="EY33" i="9"/>
  <c r="EZ33" i="9"/>
  <c r="FA33" i="9"/>
  <c r="FB33" i="9"/>
  <c r="FC33" i="9"/>
  <c r="FD33" i="9"/>
  <c r="FE33" i="9"/>
  <c r="FF33" i="9"/>
  <c r="FG33" i="9"/>
  <c r="FH33" i="9"/>
  <c r="FI33" i="9"/>
  <c r="FJ33" i="9"/>
  <c r="FK33" i="9"/>
  <c r="FL33" i="9"/>
  <c r="FM33" i="9"/>
  <c r="FN33" i="9"/>
  <c r="FO33" i="9"/>
  <c r="FP33" i="9"/>
  <c r="FQ33" i="9"/>
  <c r="FR33" i="9"/>
  <c r="FS33" i="9"/>
  <c r="FT33" i="9"/>
  <c r="FU33" i="9"/>
  <c r="FV33" i="9"/>
  <c r="FW33" i="9"/>
  <c r="FX33" i="9"/>
  <c r="FY33" i="9"/>
  <c r="FZ33" i="9"/>
  <c r="GA33" i="9"/>
  <c r="GB33" i="9"/>
  <c r="GC33" i="9"/>
  <c r="GD33" i="9"/>
  <c r="GE33" i="9"/>
  <c r="GF33" i="9"/>
  <c r="EU34" i="9"/>
  <c r="EV34" i="9"/>
  <c r="EW34" i="9"/>
  <c r="EX34" i="9"/>
  <c r="EY34" i="9"/>
  <c r="EZ34" i="9"/>
  <c r="FA34" i="9"/>
  <c r="FB34" i="9"/>
  <c r="FC34" i="9"/>
  <c r="FD34" i="9"/>
  <c r="FE34" i="9"/>
  <c r="FF34" i="9"/>
  <c r="FG34" i="9"/>
  <c r="FH34" i="9"/>
  <c r="FI34" i="9"/>
  <c r="FJ34" i="9"/>
  <c r="FK34" i="9"/>
  <c r="FL34" i="9"/>
  <c r="FM34" i="9"/>
  <c r="FN34" i="9"/>
  <c r="FO34" i="9"/>
  <c r="FP34" i="9"/>
  <c r="FQ34" i="9"/>
  <c r="FR34" i="9"/>
  <c r="FS34" i="9"/>
  <c r="FT34" i="9"/>
  <c r="FU34" i="9"/>
  <c r="FV34" i="9"/>
  <c r="FW34" i="9"/>
  <c r="FX34" i="9"/>
  <c r="FY34" i="9"/>
  <c r="FZ34" i="9"/>
  <c r="GA34" i="9"/>
  <c r="GB34" i="9"/>
  <c r="GC34" i="9"/>
  <c r="GD34" i="9"/>
  <c r="GE34" i="9"/>
  <c r="GF34" i="9"/>
  <c r="EU35" i="9"/>
  <c r="EV35" i="9"/>
  <c r="EW35" i="9"/>
  <c r="EX35" i="9"/>
  <c r="EY35" i="9"/>
  <c r="EZ35" i="9"/>
  <c r="FA35" i="9"/>
  <c r="FB35" i="9"/>
  <c r="FC35" i="9"/>
  <c r="FD35" i="9"/>
  <c r="FE35" i="9"/>
  <c r="FF35" i="9"/>
  <c r="FG35" i="9"/>
  <c r="FH35" i="9"/>
  <c r="FI35" i="9"/>
  <c r="FJ35" i="9"/>
  <c r="FK35" i="9"/>
  <c r="FL35" i="9"/>
  <c r="FM35" i="9"/>
  <c r="FN35" i="9"/>
  <c r="FO35" i="9"/>
  <c r="FP35" i="9"/>
  <c r="FQ35" i="9"/>
  <c r="FR35" i="9"/>
  <c r="FS35" i="9"/>
  <c r="FT35" i="9"/>
  <c r="FU35" i="9"/>
  <c r="FV35" i="9"/>
  <c r="FW35" i="9"/>
  <c r="FX35" i="9"/>
  <c r="FY35" i="9"/>
  <c r="FZ35" i="9"/>
  <c r="GA35" i="9"/>
  <c r="GB35" i="9"/>
  <c r="GC35" i="9"/>
  <c r="GD35" i="9"/>
  <c r="GE35" i="9"/>
  <c r="GF35" i="9"/>
  <c r="EU36" i="9"/>
  <c r="EV36" i="9"/>
  <c r="EW36" i="9"/>
  <c r="EX36" i="9"/>
  <c r="EY36" i="9"/>
  <c r="EZ36" i="9"/>
  <c r="FA36" i="9"/>
  <c r="FB36" i="9"/>
  <c r="FC36" i="9"/>
  <c r="FD36" i="9"/>
  <c r="FE36" i="9"/>
  <c r="FF36" i="9"/>
  <c r="FG36" i="9"/>
  <c r="FH36" i="9"/>
  <c r="FI36" i="9"/>
  <c r="FJ36" i="9"/>
  <c r="FK36" i="9"/>
  <c r="FL36" i="9"/>
  <c r="FM36" i="9"/>
  <c r="FN36" i="9"/>
  <c r="FO36" i="9"/>
  <c r="FP36" i="9"/>
  <c r="FQ36" i="9"/>
  <c r="FR36" i="9"/>
  <c r="FS36" i="9"/>
  <c r="FT36" i="9"/>
  <c r="FU36" i="9"/>
  <c r="FV36" i="9"/>
  <c r="FW36" i="9"/>
  <c r="FX36" i="9"/>
  <c r="FY36" i="9"/>
  <c r="FZ36" i="9"/>
  <c r="GA36" i="9"/>
  <c r="GB36" i="9"/>
  <c r="GC36" i="9"/>
  <c r="GD36" i="9"/>
  <c r="GE36" i="9"/>
  <c r="GF36" i="9"/>
  <c r="EU37" i="9"/>
  <c r="EV37" i="9"/>
  <c r="EW37" i="9"/>
  <c r="EX37" i="9"/>
  <c r="EY37" i="9"/>
  <c r="EZ37" i="9"/>
  <c r="FA37" i="9"/>
  <c r="FB37" i="9"/>
  <c r="FC37" i="9"/>
  <c r="FD37" i="9"/>
  <c r="FE37" i="9"/>
  <c r="FF37" i="9"/>
  <c r="FG37" i="9"/>
  <c r="FH37" i="9"/>
  <c r="FI37" i="9"/>
  <c r="FJ37" i="9"/>
  <c r="FK37" i="9"/>
  <c r="FL37" i="9"/>
  <c r="FM37" i="9"/>
  <c r="FN37" i="9"/>
  <c r="FO37" i="9"/>
  <c r="FP37" i="9"/>
  <c r="FQ37" i="9"/>
  <c r="FR37" i="9"/>
  <c r="FS37" i="9"/>
  <c r="FT37" i="9"/>
  <c r="FU37" i="9"/>
  <c r="FV37" i="9"/>
  <c r="FW37" i="9"/>
  <c r="FX37" i="9"/>
  <c r="FY37" i="9"/>
  <c r="FZ37" i="9"/>
  <c r="GA37" i="9"/>
  <c r="GB37" i="9"/>
  <c r="GC37" i="9"/>
  <c r="GD37" i="9"/>
  <c r="GE37" i="9"/>
  <c r="GF37" i="9"/>
  <c r="EU38" i="9"/>
  <c r="EV38" i="9"/>
  <c r="EW38" i="9"/>
  <c r="EX38" i="9"/>
  <c r="EY38" i="9"/>
  <c r="EZ38" i="9"/>
  <c r="FA38" i="9"/>
  <c r="FB38" i="9"/>
  <c r="FC38" i="9"/>
  <c r="FD38" i="9"/>
  <c r="FE38" i="9"/>
  <c r="FF38" i="9"/>
  <c r="FG38" i="9"/>
  <c r="FH38" i="9"/>
  <c r="FI38" i="9"/>
  <c r="FJ38" i="9"/>
  <c r="FK38" i="9"/>
  <c r="FL38" i="9"/>
  <c r="FM38" i="9"/>
  <c r="FN38" i="9"/>
  <c r="FO38" i="9"/>
  <c r="FP38" i="9"/>
  <c r="FQ38" i="9"/>
  <c r="FR38" i="9"/>
  <c r="FS38" i="9"/>
  <c r="FT38" i="9"/>
  <c r="FU38" i="9"/>
  <c r="FV38" i="9"/>
  <c r="FW38" i="9"/>
  <c r="FX38" i="9"/>
  <c r="FY38" i="9"/>
  <c r="FZ38" i="9"/>
  <c r="GA38" i="9"/>
  <c r="GB38" i="9"/>
  <c r="GC38" i="9"/>
  <c r="GD38" i="9"/>
  <c r="GE38" i="9"/>
  <c r="GF38" i="9"/>
  <c r="EU39" i="9"/>
  <c r="EV39" i="9"/>
  <c r="EW39" i="9"/>
  <c r="EX39" i="9"/>
  <c r="EY39" i="9"/>
  <c r="EZ39" i="9"/>
  <c r="FA39" i="9"/>
  <c r="FB39" i="9"/>
  <c r="FC39" i="9"/>
  <c r="FD39" i="9"/>
  <c r="FE39" i="9"/>
  <c r="FF39" i="9"/>
  <c r="FG39" i="9"/>
  <c r="FH39" i="9"/>
  <c r="FI39" i="9"/>
  <c r="FJ39" i="9"/>
  <c r="FK39" i="9"/>
  <c r="FL39" i="9"/>
  <c r="FM39" i="9"/>
  <c r="FN39" i="9"/>
  <c r="FO39" i="9"/>
  <c r="FP39" i="9"/>
  <c r="FQ39" i="9"/>
  <c r="FR39" i="9"/>
  <c r="FS39" i="9"/>
  <c r="FT39" i="9"/>
  <c r="FU39" i="9"/>
  <c r="FV39" i="9"/>
  <c r="FW39" i="9"/>
  <c r="FX39" i="9"/>
  <c r="FY39" i="9"/>
  <c r="FZ39" i="9"/>
  <c r="GA39" i="9"/>
  <c r="GB39" i="9"/>
  <c r="GC39" i="9"/>
  <c r="GD39" i="9"/>
  <c r="GE39" i="9"/>
  <c r="GF39" i="9"/>
  <c r="EU40" i="9"/>
  <c r="EV40" i="9"/>
  <c r="EW40" i="9"/>
  <c r="EX40" i="9"/>
  <c r="EY40" i="9"/>
  <c r="EZ40" i="9"/>
  <c r="FA40" i="9"/>
  <c r="FB40" i="9"/>
  <c r="FC40" i="9"/>
  <c r="FD40" i="9"/>
  <c r="FE40" i="9"/>
  <c r="FF40" i="9"/>
  <c r="FG40" i="9"/>
  <c r="FH40" i="9"/>
  <c r="FI40" i="9"/>
  <c r="FJ40" i="9"/>
  <c r="FK40" i="9"/>
  <c r="FL40" i="9"/>
  <c r="FM40" i="9"/>
  <c r="FN40" i="9"/>
  <c r="FO40" i="9"/>
  <c r="FP40" i="9"/>
  <c r="FQ40" i="9"/>
  <c r="FR40" i="9"/>
  <c r="FS40" i="9"/>
  <c r="FT40" i="9"/>
  <c r="FU40" i="9"/>
  <c r="FV40" i="9"/>
  <c r="FW40" i="9"/>
  <c r="FX40" i="9"/>
  <c r="FY40" i="9"/>
  <c r="FZ40" i="9"/>
  <c r="GA40" i="9"/>
  <c r="GB40" i="9"/>
  <c r="GC40" i="9"/>
  <c r="GD40" i="9"/>
  <c r="GE40" i="9"/>
  <c r="GF40" i="9"/>
  <c r="EU41" i="9"/>
  <c r="EV41" i="9"/>
  <c r="EW41" i="9"/>
  <c r="EX41" i="9"/>
  <c r="EY41" i="9"/>
  <c r="EZ41" i="9"/>
  <c r="FA41" i="9"/>
  <c r="FB41" i="9"/>
  <c r="FC41" i="9"/>
  <c r="FD41" i="9"/>
  <c r="FE41" i="9"/>
  <c r="FF41" i="9"/>
  <c r="FG41" i="9"/>
  <c r="FH41" i="9"/>
  <c r="FI41" i="9"/>
  <c r="FJ41" i="9"/>
  <c r="FK41" i="9"/>
  <c r="FL41" i="9"/>
  <c r="FM41" i="9"/>
  <c r="FN41" i="9"/>
  <c r="FO41" i="9"/>
  <c r="FP41" i="9"/>
  <c r="FQ41" i="9"/>
  <c r="FR41" i="9"/>
  <c r="FS41" i="9"/>
  <c r="FT41" i="9"/>
  <c r="FU41" i="9"/>
  <c r="FV41" i="9"/>
  <c r="FW41" i="9"/>
  <c r="FX41" i="9"/>
  <c r="FY41" i="9"/>
  <c r="FZ41" i="9"/>
  <c r="GA41" i="9"/>
  <c r="GB41" i="9"/>
  <c r="GC41" i="9"/>
  <c r="GD41" i="9"/>
  <c r="GE41" i="9"/>
  <c r="GF41" i="9"/>
  <c r="EU42" i="9"/>
  <c r="EV42" i="9"/>
  <c r="EW42" i="9"/>
  <c r="EX42" i="9"/>
  <c r="EY42" i="9"/>
  <c r="EZ42" i="9"/>
  <c r="FA42" i="9"/>
  <c r="FB42" i="9"/>
  <c r="FC42" i="9"/>
  <c r="FD42" i="9"/>
  <c r="FE42" i="9"/>
  <c r="FF42" i="9"/>
  <c r="FG42" i="9"/>
  <c r="FH42" i="9"/>
  <c r="FI42" i="9"/>
  <c r="FJ42" i="9"/>
  <c r="FK42" i="9"/>
  <c r="FL42" i="9"/>
  <c r="FM42" i="9"/>
  <c r="FN42" i="9"/>
  <c r="FO42" i="9"/>
  <c r="FP42" i="9"/>
  <c r="FQ42" i="9"/>
  <c r="FR42" i="9"/>
  <c r="FS42" i="9"/>
  <c r="FT42" i="9"/>
  <c r="FU42" i="9"/>
  <c r="FV42" i="9"/>
  <c r="FW42" i="9"/>
  <c r="FX42" i="9"/>
  <c r="FY42" i="9"/>
  <c r="FZ42" i="9"/>
  <c r="GA42" i="9"/>
  <c r="GB42" i="9"/>
  <c r="GC42" i="9"/>
  <c r="GD42" i="9"/>
  <c r="GE42" i="9"/>
  <c r="GF42" i="9"/>
  <c r="EU43" i="9"/>
  <c r="EV43" i="9"/>
  <c r="EW43" i="9"/>
  <c r="EX43" i="9"/>
  <c r="EY43" i="9"/>
  <c r="EZ43" i="9"/>
  <c r="FA43" i="9"/>
  <c r="FB43" i="9"/>
  <c r="FC43" i="9"/>
  <c r="FD43" i="9"/>
  <c r="FE43" i="9"/>
  <c r="FF43" i="9"/>
  <c r="FG43" i="9"/>
  <c r="FH43" i="9"/>
  <c r="FI43" i="9"/>
  <c r="FJ43" i="9"/>
  <c r="FK43" i="9"/>
  <c r="FL43" i="9"/>
  <c r="FM43" i="9"/>
  <c r="FN43" i="9"/>
  <c r="FO43" i="9"/>
  <c r="FP43" i="9"/>
  <c r="FQ43" i="9"/>
  <c r="FR43" i="9"/>
  <c r="FS43" i="9"/>
  <c r="FT43" i="9"/>
  <c r="FU43" i="9"/>
  <c r="FV43" i="9"/>
  <c r="FW43" i="9"/>
  <c r="FX43" i="9"/>
  <c r="FY43" i="9"/>
  <c r="FZ43" i="9"/>
  <c r="GA43" i="9"/>
  <c r="GB43" i="9"/>
  <c r="GC43" i="9"/>
  <c r="GD43" i="9"/>
  <c r="GE43" i="9"/>
  <c r="GF43" i="9"/>
  <c r="EV6" i="9"/>
  <c r="EW6" i="9"/>
  <c r="EX6" i="9"/>
  <c r="EY6" i="9"/>
  <c r="EZ6" i="9"/>
  <c r="FA6" i="9"/>
  <c r="FB6" i="9"/>
  <c r="FC6" i="9"/>
  <c r="FD6" i="9"/>
  <c r="FE6" i="9"/>
  <c r="FF6" i="9"/>
  <c r="FG6" i="9"/>
  <c r="FH6" i="9"/>
  <c r="FI6" i="9"/>
  <c r="FJ6" i="9"/>
  <c r="FK6" i="9"/>
  <c r="FL6" i="9"/>
  <c r="FM6" i="9"/>
  <c r="FN6" i="9"/>
  <c r="FO6" i="9"/>
  <c r="FP6" i="9"/>
  <c r="FQ6" i="9"/>
  <c r="FR6" i="9"/>
  <c r="FS6" i="9"/>
  <c r="FT6" i="9"/>
  <c r="FU6" i="9"/>
  <c r="FV6" i="9"/>
  <c r="FW6" i="9"/>
  <c r="FX6" i="9"/>
  <c r="FY6" i="9"/>
  <c r="FZ6" i="9"/>
  <c r="GA6" i="9"/>
  <c r="GB6" i="9"/>
  <c r="GC6" i="9"/>
  <c r="GD6" i="9"/>
  <c r="GE6" i="9"/>
  <c r="GF6" i="9"/>
  <c r="EU6" i="9"/>
  <c r="DH6" i="9" a="1"/>
  <c r="DH6" i="9"/>
  <c r="DI6" i="9"/>
  <c r="DJ6" i="9"/>
  <c r="DK6" i="9"/>
  <c r="DL6" i="9"/>
  <c r="DM6" i="9"/>
  <c r="DN6" i="9"/>
  <c r="DO6" i="9"/>
  <c r="DP6" i="9"/>
  <c r="DQ6" i="9"/>
  <c r="DR6" i="9"/>
  <c r="DS6" i="9"/>
  <c r="DT6" i="9"/>
  <c r="DU6" i="9"/>
  <c r="DV6" i="9"/>
  <c r="DW6" i="9"/>
  <c r="DX6" i="9"/>
  <c r="DY6" i="9"/>
  <c r="DZ6" i="9"/>
  <c r="EA6" i="9"/>
  <c r="EB6" i="9"/>
  <c r="EC6" i="9"/>
  <c r="ED6" i="9"/>
  <c r="EE6" i="9"/>
  <c r="EF6" i="9"/>
  <c r="EG6" i="9"/>
  <c r="EH6" i="9"/>
  <c r="EI6" i="9"/>
  <c r="EJ6" i="9"/>
  <c r="EK6" i="9"/>
  <c r="EL6" i="9"/>
  <c r="EM6" i="9"/>
  <c r="EN6" i="9"/>
  <c r="EO6" i="9"/>
  <c r="EP6" i="9"/>
  <c r="EQ6" i="9"/>
  <c r="ER6" i="9"/>
  <c r="ES6" i="9"/>
  <c r="DH7" i="9"/>
  <c r="DI7" i="9"/>
  <c r="DJ7" i="9"/>
  <c r="DK7" i="9"/>
  <c r="DL7" i="9"/>
  <c r="DM7" i="9"/>
  <c r="DN7" i="9"/>
  <c r="DO7" i="9"/>
  <c r="DP7" i="9"/>
  <c r="DQ7" i="9"/>
  <c r="DR7" i="9"/>
  <c r="DS7" i="9"/>
  <c r="DT7" i="9"/>
  <c r="DU7" i="9"/>
  <c r="DV7" i="9"/>
  <c r="DW7" i="9"/>
  <c r="DX7" i="9"/>
  <c r="DY7" i="9"/>
  <c r="DZ7" i="9"/>
  <c r="EA7" i="9"/>
  <c r="EB7" i="9"/>
  <c r="EC7" i="9"/>
  <c r="ED7" i="9"/>
  <c r="EE7" i="9"/>
  <c r="EF7" i="9"/>
  <c r="EG7" i="9"/>
  <c r="EH7" i="9"/>
  <c r="EI7" i="9"/>
  <c r="EJ7" i="9"/>
  <c r="EK7" i="9"/>
  <c r="EL7" i="9"/>
  <c r="EM7" i="9"/>
  <c r="EN7" i="9"/>
  <c r="EO7" i="9"/>
  <c r="EP7" i="9"/>
  <c r="EQ7" i="9"/>
  <c r="ER7" i="9"/>
  <c r="ES7" i="9"/>
  <c r="DH8" i="9"/>
  <c r="DI8" i="9"/>
  <c r="DJ8" i="9"/>
  <c r="DK8" i="9"/>
  <c r="DL8" i="9"/>
  <c r="DM8" i="9"/>
  <c r="DN8" i="9"/>
  <c r="DO8" i="9"/>
  <c r="DP8" i="9"/>
  <c r="DQ8" i="9"/>
  <c r="DR8" i="9"/>
  <c r="DS8" i="9"/>
  <c r="DT8" i="9"/>
  <c r="DU8" i="9"/>
  <c r="DV8" i="9"/>
  <c r="DW8" i="9"/>
  <c r="DX8" i="9"/>
  <c r="DY8" i="9"/>
  <c r="DZ8" i="9"/>
  <c r="EA8" i="9"/>
  <c r="EB8" i="9"/>
  <c r="EC8" i="9"/>
  <c r="ED8" i="9"/>
  <c r="EE8" i="9"/>
  <c r="EF8" i="9"/>
  <c r="EG8" i="9"/>
  <c r="EH8" i="9"/>
  <c r="EI8" i="9"/>
  <c r="EJ8" i="9"/>
  <c r="EK8" i="9"/>
  <c r="EL8" i="9"/>
  <c r="EM8" i="9"/>
  <c r="EN8" i="9"/>
  <c r="EO8" i="9"/>
  <c r="EP8" i="9"/>
  <c r="EQ8" i="9"/>
  <c r="ER8" i="9"/>
  <c r="ES8" i="9"/>
  <c r="DH9" i="9"/>
  <c r="DI9" i="9"/>
  <c r="DJ9" i="9"/>
  <c r="DK9" i="9"/>
  <c r="DL9" i="9"/>
  <c r="DM9" i="9"/>
  <c r="DN9" i="9"/>
  <c r="DO9" i="9"/>
  <c r="DP9" i="9"/>
  <c r="DQ9" i="9"/>
  <c r="DR9" i="9"/>
  <c r="DS9" i="9"/>
  <c r="DT9" i="9"/>
  <c r="DU9" i="9"/>
  <c r="DV9" i="9"/>
  <c r="DW9" i="9"/>
  <c r="DX9" i="9"/>
  <c r="DY9" i="9"/>
  <c r="DZ9" i="9"/>
  <c r="EA9" i="9"/>
  <c r="EB9" i="9"/>
  <c r="EC9" i="9"/>
  <c r="ED9" i="9"/>
  <c r="EE9" i="9"/>
  <c r="EF9" i="9"/>
  <c r="EG9" i="9"/>
  <c r="EH9" i="9"/>
  <c r="EI9" i="9"/>
  <c r="EJ9" i="9"/>
  <c r="EK9" i="9"/>
  <c r="EL9" i="9"/>
  <c r="EM9" i="9"/>
  <c r="EN9" i="9"/>
  <c r="EO9" i="9"/>
  <c r="EP9" i="9"/>
  <c r="EQ9" i="9"/>
  <c r="ER9" i="9"/>
  <c r="ES9" i="9"/>
  <c r="DH10" i="9"/>
  <c r="DI10" i="9"/>
  <c r="DJ10" i="9"/>
  <c r="DK10" i="9"/>
  <c r="DL10" i="9"/>
  <c r="DM10" i="9"/>
  <c r="DN10" i="9"/>
  <c r="DO10" i="9"/>
  <c r="DP10" i="9"/>
  <c r="DQ10" i="9"/>
  <c r="DR10" i="9"/>
  <c r="DS10" i="9"/>
  <c r="DT10" i="9"/>
  <c r="DU10" i="9"/>
  <c r="DV10" i="9"/>
  <c r="DW10" i="9"/>
  <c r="DX10" i="9"/>
  <c r="DY10" i="9"/>
  <c r="DZ10" i="9"/>
  <c r="EA10" i="9"/>
  <c r="EB10" i="9"/>
  <c r="EC10" i="9"/>
  <c r="ED10" i="9"/>
  <c r="EE10" i="9"/>
  <c r="EF10" i="9"/>
  <c r="EG10" i="9"/>
  <c r="EH10" i="9"/>
  <c r="EI10" i="9"/>
  <c r="EJ10" i="9"/>
  <c r="EK10" i="9"/>
  <c r="EL10" i="9"/>
  <c r="EM10" i="9"/>
  <c r="EN10" i="9"/>
  <c r="EO10" i="9"/>
  <c r="EP10" i="9"/>
  <c r="EQ10" i="9"/>
  <c r="ER10" i="9"/>
  <c r="ES10" i="9"/>
  <c r="DH11" i="9"/>
  <c r="DI11" i="9"/>
  <c r="DJ11" i="9"/>
  <c r="DK11" i="9"/>
  <c r="DL11" i="9"/>
  <c r="DM11" i="9"/>
  <c r="DN11" i="9"/>
  <c r="DO11" i="9"/>
  <c r="DP11" i="9"/>
  <c r="DQ11" i="9"/>
  <c r="DR11" i="9"/>
  <c r="DS11" i="9"/>
  <c r="DT11" i="9"/>
  <c r="DU11" i="9"/>
  <c r="DV11" i="9"/>
  <c r="DW11" i="9"/>
  <c r="DX11" i="9"/>
  <c r="DY11" i="9"/>
  <c r="DZ11" i="9"/>
  <c r="EA11" i="9"/>
  <c r="EB11" i="9"/>
  <c r="EC11" i="9"/>
  <c r="ED11" i="9"/>
  <c r="EE11" i="9"/>
  <c r="EF11" i="9"/>
  <c r="EG11" i="9"/>
  <c r="EH11" i="9"/>
  <c r="EI11" i="9"/>
  <c r="EJ11" i="9"/>
  <c r="EK11" i="9"/>
  <c r="EL11" i="9"/>
  <c r="EM11" i="9"/>
  <c r="EN11" i="9"/>
  <c r="EO11" i="9"/>
  <c r="EP11" i="9"/>
  <c r="EQ11" i="9"/>
  <c r="ER11" i="9"/>
  <c r="ES11" i="9"/>
  <c r="DH12" i="9"/>
  <c r="DI12" i="9"/>
  <c r="DJ12" i="9"/>
  <c r="DK12" i="9"/>
  <c r="DL12" i="9"/>
  <c r="DM12" i="9"/>
  <c r="DN12" i="9"/>
  <c r="DO12" i="9"/>
  <c r="DP12" i="9"/>
  <c r="DQ12" i="9"/>
  <c r="DR12" i="9"/>
  <c r="DS12" i="9"/>
  <c r="DT12" i="9"/>
  <c r="DU12" i="9"/>
  <c r="DV12" i="9"/>
  <c r="DW12" i="9"/>
  <c r="DX12" i="9"/>
  <c r="DY12" i="9"/>
  <c r="DZ12" i="9"/>
  <c r="EA12" i="9"/>
  <c r="EB12" i="9"/>
  <c r="EC12" i="9"/>
  <c r="ED12" i="9"/>
  <c r="EE12" i="9"/>
  <c r="EF12" i="9"/>
  <c r="EG12" i="9"/>
  <c r="EH12" i="9"/>
  <c r="EI12" i="9"/>
  <c r="EJ12" i="9"/>
  <c r="EK12" i="9"/>
  <c r="EL12" i="9"/>
  <c r="EM12" i="9"/>
  <c r="EN12" i="9"/>
  <c r="EO12" i="9"/>
  <c r="EP12" i="9"/>
  <c r="EQ12" i="9"/>
  <c r="ER12" i="9"/>
  <c r="ES12" i="9"/>
  <c r="DH13" i="9"/>
  <c r="DI13" i="9"/>
  <c r="DJ13" i="9"/>
  <c r="DK13" i="9"/>
  <c r="DL13" i="9"/>
  <c r="DM13" i="9"/>
  <c r="DN13" i="9"/>
  <c r="DO13" i="9"/>
  <c r="DP13" i="9"/>
  <c r="DQ13" i="9"/>
  <c r="DR13" i="9"/>
  <c r="DS13" i="9"/>
  <c r="DT13" i="9"/>
  <c r="DU13" i="9"/>
  <c r="DV13" i="9"/>
  <c r="DW13" i="9"/>
  <c r="DX13" i="9"/>
  <c r="DY13" i="9"/>
  <c r="DZ13" i="9"/>
  <c r="EA13" i="9"/>
  <c r="EB13" i="9"/>
  <c r="EC13" i="9"/>
  <c r="ED13" i="9"/>
  <c r="EE13" i="9"/>
  <c r="EF13" i="9"/>
  <c r="EG13" i="9"/>
  <c r="EH13" i="9"/>
  <c r="EI13" i="9"/>
  <c r="EJ13" i="9"/>
  <c r="EK13" i="9"/>
  <c r="EL13" i="9"/>
  <c r="EM13" i="9"/>
  <c r="EN13" i="9"/>
  <c r="EO13" i="9"/>
  <c r="EP13" i="9"/>
  <c r="EQ13" i="9"/>
  <c r="ER13" i="9"/>
  <c r="ES13" i="9"/>
  <c r="DH14" i="9"/>
  <c r="DI14" i="9"/>
  <c r="DJ14" i="9"/>
  <c r="DK14" i="9"/>
  <c r="DL14" i="9"/>
  <c r="DM14" i="9"/>
  <c r="DN14" i="9"/>
  <c r="DO14" i="9"/>
  <c r="DP14" i="9"/>
  <c r="DQ14" i="9"/>
  <c r="DR14" i="9"/>
  <c r="DS14" i="9"/>
  <c r="DT14" i="9"/>
  <c r="DU14" i="9"/>
  <c r="DV14" i="9"/>
  <c r="DW14" i="9"/>
  <c r="DX14" i="9"/>
  <c r="DY14" i="9"/>
  <c r="DZ14" i="9"/>
  <c r="EA14" i="9"/>
  <c r="EB14" i="9"/>
  <c r="EC14" i="9"/>
  <c r="ED14" i="9"/>
  <c r="EE14" i="9"/>
  <c r="EF14" i="9"/>
  <c r="EG14" i="9"/>
  <c r="EH14" i="9"/>
  <c r="EI14" i="9"/>
  <c r="EJ14" i="9"/>
  <c r="EK14" i="9"/>
  <c r="EL14" i="9"/>
  <c r="EM14" i="9"/>
  <c r="EN14" i="9"/>
  <c r="EO14" i="9"/>
  <c r="EP14" i="9"/>
  <c r="EQ14" i="9"/>
  <c r="ER14" i="9"/>
  <c r="ES14" i="9"/>
  <c r="DH15" i="9"/>
  <c r="DI15" i="9"/>
  <c r="DJ15" i="9"/>
  <c r="DK15" i="9"/>
  <c r="DL15" i="9"/>
  <c r="DM15" i="9"/>
  <c r="DN15" i="9"/>
  <c r="DO15" i="9"/>
  <c r="DP15" i="9"/>
  <c r="DQ15" i="9"/>
  <c r="DR15" i="9"/>
  <c r="DS15" i="9"/>
  <c r="DT15" i="9"/>
  <c r="DU15" i="9"/>
  <c r="DV15" i="9"/>
  <c r="DW15" i="9"/>
  <c r="DX15" i="9"/>
  <c r="DY15" i="9"/>
  <c r="DZ15" i="9"/>
  <c r="EA15" i="9"/>
  <c r="EB15" i="9"/>
  <c r="EC15" i="9"/>
  <c r="ED15" i="9"/>
  <c r="EE15" i="9"/>
  <c r="EF15" i="9"/>
  <c r="EG15" i="9"/>
  <c r="EH15" i="9"/>
  <c r="EI15" i="9"/>
  <c r="EJ15" i="9"/>
  <c r="EK15" i="9"/>
  <c r="EL15" i="9"/>
  <c r="EM15" i="9"/>
  <c r="EN15" i="9"/>
  <c r="EO15" i="9"/>
  <c r="EP15" i="9"/>
  <c r="EQ15" i="9"/>
  <c r="ER15" i="9"/>
  <c r="ES15" i="9"/>
  <c r="DH16" i="9"/>
  <c r="DI16" i="9"/>
  <c r="DJ16" i="9"/>
  <c r="DK16" i="9"/>
  <c r="DL16" i="9"/>
  <c r="DM16" i="9"/>
  <c r="DN16" i="9"/>
  <c r="DO16" i="9"/>
  <c r="DP16" i="9"/>
  <c r="DQ16" i="9"/>
  <c r="DR16" i="9"/>
  <c r="DS16" i="9"/>
  <c r="DT16" i="9"/>
  <c r="DU16" i="9"/>
  <c r="DV16" i="9"/>
  <c r="DW16" i="9"/>
  <c r="DX16" i="9"/>
  <c r="DY16" i="9"/>
  <c r="DZ16" i="9"/>
  <c r="EA16" i="9"/>
  <c r="EB16" i="9"/>
  <c r="EC16" i="9"/>
  <c r="ED16" i="9"/>
  <c r="EE16" i="9"/>
  <c r="EF16" i="9"/>
  <c r="EG16" i="9"/>
  <c r="EH16" i="9"/>
  <c r="EI16" i="9"/>
  <c r="EJ16" i="9"/>
  <c r="EK16" i="9"/>
  <c r="EL16" i="9"/>
  <c r="EM16" i="9"/>
  <c r="EN16" i="9"/>
  <c r="EO16" i="9"/>
  <c r="EP16" i="9"/>
  <c r="EQ16" i="9"/>
  <c r="ER16" i="9"/>
  <c r="ES16" i="9"/>
  <c r="DH17" i="9"/>
  <c r="DI17" i="9"/>
  <c r="DJ17" i="9"/>
  <c r="DK17" i="9"/>
  <c r="DL17" i="9"/>
  <c r="DM17" i="9"/>
  <c r="DN17" i="9"/>
  <c r="DO17" i="9"/>
  <c r="DP17" i="9"/>
  <c r="DQ17" i="9"/>
  <c r="DR17" i="9"/>
  <c r="DS17" i="9"/>
  <c r="DT17" i="9"/>
  <c r="DU17" i="9"/>
  <c r="DV17" i="9"/>
  <c r="DW17" i="9"/>
  <c r="DX17" i="9"/>
  <c r="DY17" i="9"/>
  <c r="DZ17" i="9"/>
  <c r="EA17" i="9"/>
  <c r="EB17" i="9"/>
  <c r="EC17" i="9"/>
  <c r="ED17" i="9"/>
  <c r="EE17" i="9"/>
  <c r="EF17" i="9"/>
  <c r="EG17" i="9"/>
  <c r="EH17" i="9"/>
  <c r="EI17" i="9"/>
  <c r="EJ17" i="9"/>
  <c r="EK17" i="9"/>
  <c r="EL17" i="9"/>
  <c r="EM17" i="9"/>
  <c r="EN17" i="9"/>
  <c r="EO17" i="9"/>
  <c r="EP17" i="9"/>
  <c r="EQ17" i="9"/>
  <c r="ER17" i="9"/>
  <c r="ES17" i="9"/>
  <c r="DH18" i="9"/>
  <c r="DI18" i="9"/>
  <c r="DJ18" i="9"/>
  <c r="DK18" i="9"/>
  <c r="DL18" i="9"/>
  <c r="DM18" i="9"/>
  <c r="DN18" i="9"/>
  <c r="DO18" i="9"/>
  <c r="DP18" i="9"/>
  <c r="DQ18" i="9"/>
  <c r="DR18" i="9"/>
  <c r="DS18" i="9"/>
  <c r="DT18" i="9"/>
  <c r="DU18" i="9"/>
  <c r="DV18" i="9"/>
  <c r="DW18" i="9"/>
  <c r="DX18" i="9"/>
  <c r="DY18" i="9"/>
  <c r="DZ18" i="9"/>
  <c r="EA18" i="9"/>
  <c r="EB18" i="9"/>
  <c r="EC18" i="9"/>
  <c r="ED18" i="9"/>
  <c r="EE18" i="9"/>
  <c r="EF18" i="9"/>
  <c r="EG18" i="9"/>
  <c r="EH18" i="9"/>
  <c r="EI18" i="9"/>
  <c r="EJ18" i="9"/>
  <c r="EK18" i="9"/>
  <c r="EL18" i="9"/>
  <c r="EM18" i="9"/>
  <c r="EN18" i="9"/>
  <c r="EO18" i="9"/>
  <c r="EP18" i="9"/>
  <c r="EQ18" i="9"/>
  <c r="ER18" i="9"/>
  <c r="ES18" i="9"/>
  <c r="DH19" i="9"/>
  <c r="DI19" i="9"/>
  <c r="DJ19" i="9"/>
  <c r="DK19" i="9"/>
  <c r="DL19" i="9"/>
  <c r="DM19" i="9"/>
  <c r="DN19" i="9"/>
  <c r="DO19" i="9"/>
  <c r="DP19" i="9"/>
  <c r="DQ19" i="9"/>
  <c r="DR19" i="9"/>
  <c r="DS19" i="9"/>
  <c r="DT19" i="9"/>
  <c r="DU19" i="9"/>
  <c r="DV19" i="9"/>
  <c r="DW19" i="9"/>
  <c r="DX19" i="9"/>
  <c r="DY19" i="9"/>
  <c r="DZ19" i="9"/>
  <c r="EA19" i="9"/>
  <c r="EB19" i="9"/>
  <c r="EC19" i="9"/>
  <c r="ED19" i="9"/>
  <c r="EE19" i="9"/>
  <c r="EF19" i="9"/>
  <c r="EG19" i="9"/>
  <c r="EH19" i="9"/>
  <c r="EI19" i="9"/>
  <c r="EJ19" i="9"/>
  <c r="EK19" i="9"/>
  <c r="EL19" i="9"/>
  <c r="EM19" i="9"/>
  <c r="EN19" i="9"/>
  <c r="EO19" i="9"/>
  <c r="EP19" i="9"/>
  <c r="EQ19" i="9"/>
  <c r="ER19" i="9"/>
  <c r="ES19" i="9"/>
  <c r="DH20" i="9"/>
  <c r="DI20" i="9"/>
  <c r="DJ20" i="9"/>
  <c r="DK20" i="9"/>
  <c r="DL20" i="9"/>
  <c r="DM20" i="9"/>
  <c r="DN20" i="9"/>
  <c r="DO20" i="9"/>
  <c r="DP20" i="9"/>
  <c r="DQ20" i="9"/>
  <c r="DR20" i="9"/>
  <c r="DS20" i="9"/>
  <c r="DT20" i="9"/>
  <c r="DU20" i="9"/>
  <c r="DV20" i="9"/>
  <c r="DW20" i="9"/>
  <c r="DX20" i="9"/>
  <c r="DY20" i="9"/>
  <c r="DZ20" i="9"/>
  <c r="EA20" i="9"/>
  <c r="EB20" i="9"/>
  <c r="EC20" i="9"/>
  <c r="ED20" i="9"/>
  <c r="EE20" i="9"/>
  <c r="EF20" i="9"/>
  <c r="EG20" i="9"/>
  <c r="EH20" i="9"/>
  <c r="EI20" i="9"/>
  <c r="EJ20" i="9"/>
  <c r="EK20" i="9"/>
  <c r="EL20" i="9"/>
  <c r="EM20" i="9"/>
  <c r="EN20" i="9"/>
  <c r="EO20" i="9"/>
  <c r="EP20" i="9"/>
  <c r="EQ20" i="9"/>
  <c r="ER20" i="9"/>
  <c r="ES20" i="9"/>
  <c r="DH21" i="9"/>
  <c r="DI21" i="9"/>
  <c r="DJ21" i="9"/>
  <c r="DK21" i="9"/>
  <c r="DL21" i="9"/>
  <c r="DM21" i="9"/>
  <c r="DN21" i="9"/>
  <c r="DO21" i="9"/>
  <c r="DP21" i="9"/>
  <c r="DQ21" i="9"/>
  <c r="DR21" i="9"/>
  <c r="DS21" i="9"/>
  <c r="DT21" i="9"/>
  <c r="DU21" i="9"/>
  <c r="DV21" i="9"/>
  <c r="DW21" i="9"/>
  <c r="DX21" i="9"/>
  <c r="DY21" i="9"/>
  <c r="DZ21" i="9"/>
  <c r="EA21" i="9"/>
  <c r="EB21" i="9"/>
  <c r="EC21" i="9"/>
  <c r="ED21" i="9"/>
  <c r="EE21" i="9"/>
  <c r="EF21" i="9"/>
  <c r="EG21" i="9"/>
  <c r="EH21" i="9"/>
  <c r="EI21" i="9"/>
  <c r="EJ21" i="9"/>
  <c r="EK21" i="9"/>
  <c r="EL21" i="9"/>
  <c r="EM21" i="9"/>
  <c r="EN21" i="9"/>
  <c r="EO21" i="9"/>
  <c r="EP21" i="9"/>
  <c r="EQ21" i="9"/>
  <c r="ER21" i="9"/>
  <c r="ES21" i="9"/>
  <c r="DH22" i="9"/>
  <c r="DI22" i="9"/>
  <c r="DJ22" i="9"/>
  <c r="DK22" i="9"/>
  <c r="DL22" i="9"/>
  <c r="DM22" i="9"/>
  <c r="DN22" i="9"/>
  <c r="DO22" i="9"/>
  <c r="DP22" i="9"/>
  <c r="DQ22" i="9"/>
  <c r="DR22" i="9"/>
  <c r="DS22" i="9"/>
  <c r="DT22" i="9"/>
  <c r="DU22" i="9"/>
  <c r="DV22" i="9"/>
  <c r="DW22" i="9"/>
  <c r="DX22" i="9"/>
  <c r="DY22" i="9"/>
  <c r="DZ22" i="9"/>
  <c r="EA22" i="9"/>
  <c r="EB22" i="9"/>
  <c r="EC22" i="9"/>
  <c r="ED22" i="9"/>
  <c r="EE22" i="9"/>
  <c r="EF22" i="9"/>
  <c r="EG22" i="9"/>
  <c r="EH22" i="9"/>
  <c r="EI22" i="9"/>
  <c r="EJ22" i="9"/>
  <c r="EK22" i="9"/>
  <c r="EL22" i="9"/>
  <c r="EM22" i="9"/>
  <c r="EN22" i="9"/>
  <c r="EO22" i="9"/>
  <c r="EP22" i="9"/>
  <c r="EQ22" i="9"/>
  <c r="ER22" i="9"/>
  <c r="ES22" i="9"/>
  <c r="DH23" i="9"/>
  <c r="DI23" i="9"/>
  <c r="DJ23" i="9"/>
  <c r="DK23" i="9"/>
  <c r="DL23" i="9"/>
  <c r="DM23" i="9"/>
  <c r="DN23" i="9"/>
  <c r="DO23" i="9"/>
  <c r="DP23" i="9"/>
  <c r="DQ23" i="9"/>
  <c r="DR23" i="9"/>
  <c r="DS23" i="9"/>
  <c r="DT23" i="9"/>
  <c r="DU23" i="9"/>
  <c r="DV23" i="9"/>
  <c r="DW23" i="9"/>
  <c r="DX23" i="9"/>
  <c r="DY23" i="9"/>
  <c r="DZ23" i="9"/>
  <c r="EA23" i="9"/>
  <c r="EB23" i="9"/>
  <c r="EC23" i="9"/>
  <c r="ED23" i="9"/>
  <c r="EE23" i="9"/>
  <c r="EF23" i="9"/>
  <c r="EG23" i="9"/>
  <c r="EH23" i="9"/>
  <c r="EI23" i="9"/>
  <c r="EJ23" i="9"/>
  <c r="EK23" i="9"/>
  <c r="EL23" i="9"/>
  <c r="EM23" i="9"/>
  <c r="EN23" i="9"/>
  <c r="EO23" i="9"/>
  <c r="EP23" i="9"/>
  <c r="EQ23" i="9"/>
  <c r="ER23" i="9"/>
  <c r="ES23" i="9"/>
  <c r="DH24" i="9"/>
  <c r="DI24" i="9"/>
  <c r="DJ24" i="9"/>
  <c r="DK24" i="9"/>
  <c r="DL24" i="9"/>
  <c r="DM24" i="9"/>
  <c r="DN24" i="9"/>
  <c r="DO24" i="9"/>
  <c r="DP24" i="9"/>
  <c r="DQ24" i="9"/>
  <c r="DR24" i="9"/>
  <c r="DS24" i="9"/>
  <c r="DT24" i="9"/>
  <c r="DU24" i="9"/>
  <c r="DV24" i="9"/>
  <c r="DW24" i="9"/>
  <c r="DX24" i="9"/>
  <c r="DY24" i="9"/>
  <c r="DZ24" i="9"/>
  <c r="EA24" i="9"/>
  <c r="EB24" i="9"/>
  <c r="EC24" i="9"/>
  <c r="ED24" i="9"/>
  <c r="EE24" i="9"/>
  <c r="EF24" i="9"/>
  <c r="EG24" i="9"/>
  <c r="EH24" i="9"/>
  <c r="EI24" i="9"/>
  <c r="EJ24" i="9"/>
  <c r="EK24" i="9"/>
  <c r="EL24" i="9"/>
  <c r="EM24" i="9"/>
  <c r="EN24" i="9"/>
  <c r="EO24" i="9"/>
  <c r="EP24" i="9"/>
  <c r="EQ24" i="9"/>
  <c r="ER24" i="9"/>
  <c r="ES24" i="9"/>
  <c r="DH25" i="9"/>
  <c r="DI25" i="9"/>
  <c r="DJ25" i="9"/>
  <c r="DK25" i="9"/>
  <c r="DL25" i="9"/>
  <c r="DM25" i="9"/>
  <c r="DN25" i="9"/>
  <c r="DO25" i="9"/>
  <c r="DP25" i="9"/>
  <c r="DQ25" i="9"/>
  <c r="DR25" i="9"/>
  <c r="DS25" i="9"/>
  <c r="DT25" i="9"/>
  <c r="DU25" i="9"/>
  <c r="DV25" i="9"/>
  <c r="DW25" i="9"/>
  <c r="DX25" i="9"/>
  <c r="DY25" i="9"/>
  <c r="DZ25" i="9"/>
  <c r="EA25" i="9"/>
  <c r="EB25" i="9"/>
  <c r="EC25" i="9"/>
  <c r="ED25" i="9"/>
  <c r="EE25" i="9"/>
  <c r="EF25" i="9"/>
  <c r="EG25" i="9"/>
  <c r="EH25" i="9"/>
  <c r="EI25" i="9"/>
  <c r="EJ25" i="9"/>
  <c r="EK25" i="9"/>
  <c r="EL25" i="9"/>
  <c r="EM25" i="9"/>
  <c r="EN25" i="9"/>
  <c r="EO25" i="9"/>
  <c r="EP25" i="9"/>
  <c r="EQ25" i="9"/>
  <c r="ER25" i="9"/>
  <c r="ES25" i="9"/>
  <c r="DH26" i="9"/>
  <c r="DI26" i="9"/>
  <c r="DJ26" i="9"/>
  <c r="DK26" i="9"/>
  <c r="DL26" i="9"/>
  <c r="DM26" i="9"/>
  <c r="DN26" i="9"/>
  <c r="DO26" i="9"/>
  <c r="DP26" i="9"/>
  <c r="DQ26" i="9"/>
  <c r="DR26" i="9"/>
  <c r="DS26" i="9"/>
  <c r="DT26" i="9"/>
  <c r="DU26" i="9"/>
  <c r="DV26" i="9"/>
  <c r="DW26" i="9"/>
  <c r="DX26" i="9"/>
  <c r="DY26" i="9"/>
  <c r="DZ26" i="9"/>
  <c r="EA26" i="9"/>
  <c r="EB26" i="9"/>
  <c r="EC26" i="9"/>
  <c r="ED26" i="9"/>
  <c r="EE26" i="9"/>
  <c r="EF26" i="9"/>
  <c r="EG26" i="9"/>
  <c r="EH26" i="9"/>
  <c r="EI26" i="9"/>
  <c r="EJ26" i="9"/>
  <c r="EK26" i="9"/>
  <c r="EL26" i="9"/>
  <c r="EM26" i="9"/>
  <c r="EN26" i="9"/>
  <c r="EO26" i="9"/>
  <c r="EP26" i="9"/>
  <c r="EQ26" i="9"/>
  <c r="ER26" i="9"/>
  <c r="ES26" i="9"/>
  <c r="DH27" i="9"/>
  <c r="DI27" i="9"/>
  <c r="DJ27" i="9"/>
  <c r="DK27" i="9"/>
  <c r="DL27" i="9"/>
  <c r="DM27" i="9"/>
  <c r="DN27" i="9"/>
  <c r="DO27" i="9"/>
  <c r="DP27" i="9"/>
  <c r="DQ27" i="9"/>
  <c r="DR27" i="9"/>
  <c r="DS27" i="9"/>
  <c r="DT27" i="9"/>
  <c r="DU27" i="9"/>
  <c r="DV27" i="9"/>
  <c r="DW27" i="9"/>
  <c r="DX27" i="9"/>
  <c r="DY27" i="9"/>
  <c r="DZ27" i="9"/>
  <c r="EA27" i="9"/>
  <c r="EB27" i="9"/>
  <c r="EC27" i="9"/>
  <c r="ED27" i="9"/>
  <c r="EE27" i="9"/>
  <c r="EF27" i="9"/>
  <c r="EG27" i="9"/>
  <c r="EH27" i="9"/>
  <c r="EI27" i="9"/>
  <c r="EJ27" i="9"/>
  <c r="EK27" i="9"/>
  <c r="EL27" i="9"/>
  <c r="EM27" i="9"/>
  <c r="EN27" i="9"/>
  <c r="EO27" i="9"/>
  <c r="EP27" i="9"/>
  <c r="EQ27" i="9"/>
  <c r="ER27" i="9"/>
  <c r="ES27" i="9"/>
  <c r="DH28" i="9"/>
  <c r="DI28" i="9"/>
  <c r="DJ28" i="9"/>
  <c r="DK28" i="9"/>
  <c r="DL28" i="9"/>
  <c r="DM28" i="9"/>
  <c r="DN28" i="9"/>
  <c r="DO28" i="9"/>
  <c r="DP28" i="9"/>
  <c r="DQ28" i="9"/>
  <c r="DR28" i="9"/>
  <c r="DS28" i="9"/>
  <c r="DT28" i="9"/>
  <c r="DU28" i="9"/>
  <c r="DV28" i="9"/>
  <c r="DW28" i="9"/>
  <c r="DX28" i="9"/>
  <c r="DY28" i="9"/>
  <c r="DZ28" i="9"/>
  <c r="EA28" i="9"/>
  <c r="EB28" i="9"/>
  <c r="EC28" i="9"/>
  <c r="ED28" i="9"/>
  <c r="EE28" i="9"/>
  <c r="EF28" i="9"/>
  <c r="EG28" i="9"/>
  <c r="EH28" i="9"/>
  <c r="EI28" i="9"/>
  <c r="EJ28" i="9"/>
  <c r="EK28" i="9"/>
  <c r="EL28" i="9"/>
  <c r="EM28" i="9"/>
  <c r="EN28" i="9"/>
  <c r="EO28" i="9"/>
  <c r="EP28" i="9"/>
  <c r="EQ28" i="9"/>
  <c r="ER28" i="9"/>
  <c r="ES28" i="9"/>
  <c r="DH29" i="9"/>
  <c r="DI29" i="9"/>
  <c r="DJ29" i="9"/>
  <c r="DK29" i="9"/>
  <c r="DL29" i="9"/>
  <c r="DM29" i="9"/>
  <c r="DN29" i="9"/>
  <c r="DO29" i="9"/>
  <c r="DP29" i="9"/>
  <c r="DQ29" i="9"/>
  <c r="DR29" i="9"/>
  <c r="DS29" i="9"/>
  <c r="DT29" i="9"/>
  <c r="DU29" i="9"/>
  <c r="DV29" i="9"/>
  <c r="DW29" i="9"/>
  <c r="DX29" i="9"/>
  <c r="DY29" i="9"/>
  <c r="DZ29" i="9"/>
  <c r="EA29" i="9"/>
  <c r="EB29" i="9"/>
  <c r="EC29" i="9"/>
  <c r="ED29" i="9"/>
  <c r="EE29" i="9"/>
  <c r="EF29" i="9"/>
  <c r="EG29" i="9"/>
  <c r="EH29" i="9"/>
  <c r="EI29" i="9"/>
  <c r="EJ29" i="9"/>
  <c r="EK29" i="9"/>
  <c r="EL29" i="9"/>
  <c r="EM29" i="9"/>
  <c r="EN29" i="9"/>
  <c r="EO29" i="9"/>
  <c r="EP29" i="9"/>
  <c r="EQ29" i="9"/>
  <c r="ER29" i="9"/>
  <c r="ES29" i="9"/>
  <c r="DH30" i="9"/>
  <c r="DI30" i="9"/>
  <c r="DJ30" i="9"/>
  <c r="DK30" i="9"/>
  <c r="DL30" i="9"/>
  <c r="DM30" i="9"/>
  <c r="DN30" i="9"/>
  <c r="DO30" i="9"/>
  <c r="DP30" i="9"/>
  <c r="DQ30" i="9"/>
  <c r="DR30" i="9"/>
  <c r="DS30" i="9"/>
  <c r="DT30" i="9"/>
  <c r="DU30" i="9"/>
  <c r="DV30" i="9"/>
  <c r="DW30" i="9"/>
  <c r="DX30" i="9"/>
  <c r="DY30" i="9"/>
  <c r="DZ30" i="9"/>
  <c r="EA30" i="9"/>
  <c r="EB30" i="9"/>
  <c r="EC30" i="9"/>
  <c r="ED30" i="9"/>
  <c r="EE30" i="9"/>
  <c r="EF30" i="9"/>
  <c r="EG30" i="9"/>
  <c r="EH30" i="9"/>
  <c r="EI30" i="9"/>
  <c r="EJ30" i="9"/>
  <c r="EK30" i="9"/>
  <c r="EL30" i="9"/>
  <c r="EM30" i="9"/>
  <c r="EN30" i="9"/>
  <c r="EO30" i="9"/>
  <c r="EP30" i="9"/>
  <c r="EQ30" i="9"/>
  <c r="ER30" i="9"/>
  <c r="ES30" i="9"/>
  <c r="DH31" i="9"/>
  <c r="DI31" i="9"/>
  <c r="DJ31" i="9"/>
  <c r="DK31" i="9"/>
  <c r="DL31" i="9"/>
  <c r="DM31" i="9"/>
  <c r="DN31" i="9"/>
  <c r="DO31" i="9"/>
  <c r="DP31" i="9"/>
  <c r="DQ31" i="9"/>
  <c r="DR31" i="9"/>
  <c r="DS31" i="9"/>
  <c r="DT31" i="9"/>
  <c r="DU31" i="9"/>
  <c r="DV31" i="9"/>
  <c r="DW31" i="9"/>
  <c r="DX31" i="9"/>
  <c r="DY31" i="9"/>
  <c r="DZ31" i="9"/>
  <c r="EA31" i="9"/>
  <c r="EB31" i="9"/>
  <c r="EC31" i="9"/>
  <c r="ED31" i="9"/>
  <c r="EE31" i="9"/>
  <c r="EF31" i="9"/>
  <c r="EG31" i="9"/>
  <c r="EH31" i="9"/>
  <c r="EI31" i="9"/>
  <c r="EJ31" i="9"/>
  <c r="EK31" i="9"/>
  <c r="EL31" i="9"/>
  <c r="EM31" i="9"/>
  <c r="EN31" i="9"/>
  <c r="EO31" i="9"/>
  <c r="EP31" i="9"/>
  <c r="EQ31" i="9"/>
  <c r="ER31" i="9"/>
  <c r="ES31" i="9"/>
  <c r="DH32" i="9"/>
  <c r="DI32" i="9"/>
  <c r="DJ32" i="9"/>
  <c r="DK32" i="9"/>
  <c r="DL32" i="9"/>
  <c r="DM32" i="9"/>
  <c r="DN32" i="9"/>
  <c r="DO32" i="9"/>
  <c r="DP32" i="9"/>
  <c r="DQ32" i="9"/>
  <c r="DR32" i="9"/>
  <c r="DS32" i="9"/>
  <c r="DT32" i="9"/>
  <c r="DU32" i="9"/>
  <c r="DV32" i="9"/>
  <c r="DW32" i="9"/>
  <c r="DX32" i="9"/>
  <c r="DY32" i="9"/>
  <c r="DZ32" i="9"/>
  <c r="EA32" i="9"/>
  <c r="EB32" i="9"/>
  <c r="EC32" i="9"/>
  <c r="ED32" i="9"/>
  <c r="EE32" i="9"/>
  <c r="EF32" i="9"/>
  <c r="EG32" i="9"/>
  <c r="EH32" i="9"/>
  <c r="EI32" i="9"/>
  <c r="EJ32" i="9"/>
  <c r="EK32" i="9"/>
  <c r="EL32" i="9"/>
  <c r="EM32" i="9"/>
  <c r="EN32" i="9"/>
  <c r="EO32" i="9"/>
  <c r="EP32" i="9"/>
  <c r="EQ32" i="9"/>
  <c r="ER32" i="9"/>
  <c r="ES32" i="9"/>
  <c r="DH33" i="9"/>
  <c r="DI33" i="9"/>
  <c r="DJ33" i="9"/>
  <c r="DK33" i="9"/>
  <c r="DL33" i="9"/>
  <c r="DM33" i="9"/>
  <c r="DN33" i="9"/>
  <c r="DO33" i="9"/>
  <c r="DP33" i="9"/>
  <c r="DQ33" i="9"/>
  <c r="DR33" i="9"/>
  <c r="DS33" i="9"/>
  <c r="DT33" i="9"/>
  <c r="DU33" i="9"/>
  <c r="DV33" i="9"/>
  <c r="DW33" i="9"/>
  <c r="DX33" i="9"/>
  <c r="DY33" i="9"/>
  <c r="DZ33" i="9"/>
  <c r="EA33" i="9"/>
  <c r="EB33" i="9"/>
  <c r="EC33" i="9"/>
  <c r="ED33" i="9"/>
  <c r="EE33" i="9"/>
  <c r="EF33" i="9"/>
  <c r="EG33" i="9"/>
  <c r="EH33" i="9"/>
  <c r="EI33" i="9"/>
  <c r="EJ33" i="9"/>
  <c r="EK33" i="9"/>
  <c r="EL33" i="9"/>
  <c r="EM33" i="9"/>
  <c r="EN33" i="9"/>
  <c r="EO33" i="9"/>
  <c r="EP33" i="9"/>
  <c r="EQ33" i="9"/>
  <c r="ER33" i="9"/>
  <c r="ES33" i="9"/>
  <c r="DH34" i="9"/>
  <c r="DI34" i="9"/>
  <c r="DJ34" i="9"/>
  <c r="DK34" i="9"/>
  <c r="DL34" i="9"/>
  <c r="DM34" i="9"/>
  <c r="DN34" i="9"/>
  <c r="DO34" i="9"/>
  <c r="DP34" i="9"/>
  <c r="DQ34" i="9"/>
  <c r="DR34" i="9"/>
  <c r="DS34" i="9"/>
  <c r="DT34" i="9"/>
  <c r="DU34" i="9"/>
  <c r="DV34" i="9"/>
  <c r="DW34" i="9"/>
  <c r="DX34" i="9"/>
  <c r="DY34" i="9"/>
  <c r="DZ34" i="9"/>
  <c r="EA34" i="9"/>
  <c r="EB34" i="9"/>
  <c r="EC34" i="9"/>
  <c r="ED34" i="9"/>
  <c r="EE34" i="9"/>
  <c r="EF34" i="9"/>
  <c r="EG34" i="9"/>
  <c r="EH34" i="9"/>
  <c r="EI34" i="9"/>
  <c r="EJ34" i="9"/>
  <c r="EK34" i="9"/>
  <c r="EL34" i="9"/>
  <c r="EM34" i="9"/>
  <c r="EN34" i="9"/>
  <c r="EO34" i="9"/>
  <c r="EP34" i="9"/>
  <c r="EQ34" i="9"/>
  <c r="ER34" i="9"/>
  <c r="ES34" i="9"/>
  <c r="DH35" i="9"/>
  <c r="DI35" i="9"/>
  <c r="DJ35" i="9"/>
  <c r="DK35" i="9"/>
  <c r="DL35" i="9"/>
  <c r="DM35" i="9"/>
  <c r="DN35" i="9"/>
  <c r="DO35" i="9"/>
  <c r="DP35" i="9"/>
  <c r="DQ35" i="9"/>
  <c r="DR35" i="9"/>
  <c r="DS35" i="9"/>
  <c r="DT35" i="9"/>
  <c r="DU35" i="9"/>
  <c r="DV35" i="9"/>
  <c r="DW35" i="9"/>
  <c r="DX35" i="9"/>
  <c r="DY35" i="9"/>
  <c r="DZ35" i="9"/>
  <c r="EA35" i="9"/>
  <c r="EB35" i="9"/>
  <c r="EC35" i="9"/>
  <c r="ED35" i="9"/>
  <c r="EE35" i="9"/>
  <c r="EF35" i="9"/>
  <c r="EG35" i="9"/>
  <c r="EH35" i="9"/>
  <c r="EI35" i="9"/>
  <c r="EJ35" i="9"/>
  <c r="EK35" i="9"/>
  <c r="EL35" i="9"/>
  <c r="EM35" i="9"/>
  <c r="EN35" i="9"/>
  <c r="EO35" i="9"/>
  <c r="EP35" i="9"/>
  <c r="EQ35" i="9"/>
  <c r="ER35" i="9"/>
  <c r="ES35" i="9"/>
  <c r="DH36" i="9"/>
  <c r="DI36" i="9"/>
  <c r="DJ36" i="9"/>
  <c r="DK36" i="9"/>
  <c r="DL36" i="9"/>
  <c r="DM36" i="9"/>
  <c r="DN36" i="9"/>
  <c r="DO36" i="9"/>
  <c r="DP36" i="9"/>
  <c r="DQ36" i="9"/>
  <c r="DR36" i="9"/>
  <c r="DS36" i="9"/>
  <c r="DT36" i="9"/>
  <c r="DU36" i="9"/>
  <c r="DV36" i="9"/>
  <c r="DW36" i="9"/>
  <c r="DX36" i="9"/>
  <c r="DY36" i="9"/>
  <c r="DZ36" i="9"/>
  <c r="EA36" i="9"/>
  <c r="EB36" i="9"/>
  <c r="EC36" i="9"/>
  <c r="ED36" i="9"/>
  <c r="EE36" i="9"/>
  <c r="EF36" i="9"/>
  <c r="EG36" i="9"/>
  <c r="EH36" i="9"/>
  <c r="EI36" i="9"/>
  <c r="EJ36" i="9"/>
  <c r="EK36" i="9"/>
  <c r="EL36" i="9"/>
  <c r="EM36" i="9"/>
  <c r="EN36" i="9"/>
  <c r="EO36" i="9"/>
  <c r="EP36" i="9"/>
  <c r="EQ36" i="9"/>
  <c r="ER36" i="9"/>
  <c r="ES36" i="9"/>
  <c r="DH37" i="9"/>
  <c r="DI37" i="9"/>
  <c r="DJ37" i="9"/>
  <c r="DK37" i="9"/>
  <c r="DL37" i="9"/>
  <c r="DM37" i="9"/>
  <c r="DN37" i="9"/>
  <c r="DO37" i="9"/>
  <c r="DP37" i="9"/>
  <c r="DQ37" i="9"/>
  <c r="DR37" i="9"/>
  <c r="DS37" i="9"/>
  <c r="DT37" i="9"/>
  <c r="DU37" i="9"/>
  <c r="DV37" i="9"/>
  <c r="DW37" i="9"/>
  <c r="DX37" i="9"/>
  <c r="DY37" i="9"/>
  <c r="DZ37" i="9"/>
  <c r="EA37" i="9"/>
  <c r="EB37" i="9"/>
  <c r="EC37" i="9"/>
  <c r="ED37" i="9"/>
  <c r="EE37" i="9"/>
  <c r="EF37" i="9"/>
  <c r="EG37" i="9"/>
  <c r="EH37" i="9"/>
  <c r="EI37" i="9"/>
  <c r="EJ37" i="9"/>
  <c r="EK37" i="9"/>
  <c r="EL37" i="9"/>
  <c r="EM37" i="9"/>
  <c r="EN37" i="9"/>
  <c r="EO37" i="9"/>
  <c r="EP37" i="9"/>
  <c r="EQ37" i="9"/>
  <c r="ER37" i="9"/>
  <c r="ES37" i="9"/>
  <c r="DH38" i="9"/>
  <c r="DI38" i="9"/>
  <c r="DJ38" i="9"/>
  <c r="DK38" i="9"/>
  <c r="DL38" i="9"/>
  <c r="DM38" i="9"/>
  <c r="DN38" i="9"/>
  <c r="DO38" i="9"/>
  <c r="DP38" i="9"/>
  <c r="DQ38" i="9"/>
  <c r="DR38" i="9"/>
  <c r="DS38" i="9"/>
  <c r="DT38" i="9"/>
  <c r="DU38" i="9"/>
  <c r="DV38" i="9"/>
  <c r="DW38" i="9"/>
  <c r="DX38" i="9"/>
  <c r="DY38" i="9"/>
  <c r="DZ38" i="9"/>
  <c r="EA38" i="9"/>
  <c r="EB38" i="9"/>
  <c r="EC38" i="9"/>
  <c r="ED38" i="9"/>
  <c r="EE38" i="9"/>
  <c r="EF38" i="9"/>
  <c r="EG38" i="9"/>
  <c r="EH38" i="9"/>
  <c r="EI38" i="9"/>
  <c r="EJ38" i="9"/>
  <c r="EK38" i="9"/>
  <c r="EL38" i="9"/>
  <c r="EM38" i="9"/>
  <c r="EN38" i="9"/>
  <c r="EO38" i="9"/>
  <c r="EP38" i="9"/>
  <c r="EQ38" i="9"/>
  <c r="ER38" i="9"/>
  <c r="ES38" i="9"/>
  <c r="DH39" i="9"/>
  <c r="DI39" i="9"/>
  <c r="DJ39" i="9"/>
  <c r="DK39" i="9"/>
  <c r="DL39" i="9"/>
  <c r="DM39" i="9"/>
  <c r="DN39" i="9"/>
  <c r="DO39" i="9"/>
  <c r="DP39" i="9"/>
  <c r="DQ39" i="9"/>
  <c r="DR39" i="9"/>
  <c r="DS39" i="9"/>
  <c r="DT39" i="9"/>
  <c r="DU39" i="9"/>
  <c r="DV39" i="9"/>
  <c r="DW39" i="9"/>
  <c r="DX39" i="9"/>
  <c r="DY39" i="9"/>
  <c r="DZ39" i="9"/>
  <c r="EA39" i="9"/>
  <c r="EB39" i="9"/>
  <c r="EC39" i="9"/>
  <c r="ED39" i="9"/>
  <c r="EE39" i="9"/>
  <c r="EF39" i="9"/>
  <c r="EG39" i="9"/>
  <c r="EH39" i="9"/>
  <c r="EI39" i="9"/>
  <c r="EJ39" i="9"/>
  <c r="EK39" i="9"/>
  <c r="EL39" i="9"/>
  <c r="EM39" i="9"/>
  <c r="EN39" i="9"/>
  <c r="EO39" i="9"/>
  <c r="EP39" i="9"/>
  <c r="EQ39" i="9"/>
  <c r="ER39" i="9"/>
  <c r="ES39" i="9"/>
  <c r="DH40" i="9"/>
  <c r="DI40" i="9"/>
  <c r="DJ40" i="9"/>
  <c r="DK40" i="9"/>
  <c r="DL40" i="9"/>
  <c r="DM40" i="9"/>
  <c r="DN40" i="9"/>
  <c r="DO40" i="9"/>
  <c r="DP40" i="9"/>
  <c r="DQ40" i="9"/>
  <c r="DR40" i="9"/>
  <c r="DS40" i="9"/>
  <c r="DT40" i="9"/>
  <c r="DU40" i="9"/>
  <c r="DV40" i="9"/>
  <c r="DW40" i="9"/>
  <c r="DX40" i="9"/>
  <c r="DY40" i="9"/>
  <c r="DZ40" i="9"/>
  <c r="EA40" i="9"/>
  <c r="EB40" i="9"/>
  <c r="EC40" i="9"/>
  <c r="ED40" i="9"/>
  <c r="EE40" i="9"/>
  <c r="EF40" i="9"/>
  <c r="EG40" i="9"/>
  <c r="EH40" i="9"/>
  <c r="EI40" i="9"/>
  <c r="EJ40" i="9"/>
  <c r="EK40" i="9"/>
  <c r="EL40" i="9"/>
  <c r="EM40" i="9"/>
  <c r="EN40" i="9"/>
  <c r="EO40" i="9"/>
  <c r="EP40" i="9"/>
  <c r="EQ40" i="9"/>
  <c r="ER40" i="9"/>
  <c r="ES40" i="9"/>
  <c r="DH41" i="9"/>
  <c r="DI41" i="9"/>
  <c r="DJ41" i="9"/>
  <c r="DK41" i="9"/>
  <c r="DL41" i="9"/>
  <c r="DM41" i="9"/>
  <c r="DN41" i="9"/>
  <c r="DO41" i="9"/>
  <c r="DP41" i="9"/>
  <c r="DQ41" i="9"/>
  <c r="DR41" i="9"/>
  <c r="DS41" i="9"/>
  <c r="DT41" i="9"/>
  <c r="DU41" i="9"/>
  <c r="DV41" i="9"/>
  <c r="DW41" i="9"/>
  <c r="DX41" i="9"/>
  <c r="DY41" i="9"/>
  <c r="DZ41" i="9"/>
  <c r="EA41" i="9"/>
  <c r="EB41" i="9"/>
  <c r="EC41" i="9"/>
  <c r="ED41" i="9"/>
  <c r="EE41" i="9"/>
  <c r="EF41" i="9"/>
  <c r="EG41" i="9"/>
  <c r="EH41" i="9"/>
  <c r="EI41" i="9"/>
  <c r="EJ41" i="9"/>
  <c r="EK41" i="9"/>
  <c r="EL41" i="9"/>
  <c r="EM41" i="9"/>
  <c r="EN41" i="9"/>
  <c r="EO41" i="9"/>
  <c r="EP41" i="9"/>
  <c r="EQ41" i="9"/>
  <c r="ER41" i="9"/>
  <c r="ES41" i="9"/>
  <c r="DH42" i="9"/>
  <c r="DI42" i="9"/>
  <c r="DJ42" i="9"/>
  <c r="DK42" i="9"/>
  <c r="DL42" i="9"/>
  <c r="DM42" i="9"/>
  <c r="DN42" i="9"/>
  <c r="DO42" i="9"/>
  <c r="DP42" i="9"/>
  <c r="DQ42" i="9"/>
  <c r="DR42" i="9"/>
  <c r="DS42" i="9"/>
  <c r="DT42" i="9"/>
  <c r="DU42" i="9"/>
  <c r="DV42" i="9"/>
  <c r="DW42" i="9"/>
  <c r="DX42" i="9"/>
  <c r="DY42" i="9"/>
  <c r="DZ42" i="9"/>
  <c r="EA42" i="9"/>
  <c r="EB42" i="9"/>
  <c r="EC42" i="9"/>
  <c r="ED42" i="9"/>
  <c r="EE42" i="9"/>
  <c r="EF42" i="9"/>
  <c r="EG42" i="9"/>
  <c r="EH42" i="9"/>
  <c r="EI42" i="9"/>
  <c r="EJ42" i="9"/>
  <c r="EK42" i="9"/>
  <c r="EL42" i="9"/>
  <c r="EM42" i="9"/>
  <c r="EN42" i="9"/>
  <c r="EO42" i="9"/>
  <c r="EP42" i="9"/>
  <c r="EQ42" i="9"/>
  <c r="ER42" i="9"/>
  <c r="ES42" i="9"/>
  <c r="DH43" i="9"/>
  <c r="DI43" i="9"/>
  <c r="DJ43" i="9"/>
  <c r="DK43" i="9"/>
  <c r="DL43" i="9"/>
  <c r="DM43" i="9"/>
  <c r="DN43" i="9"/>
  <c r="DO43" i="9"/>
  <c r="DP43" i="9"/>
  <c r="DQ43" i="9"/>
  <c r="DR43" i="9"/>
  <c r="DS43" i="9"/>
  <c r="DT43" i="9"/>
  <c r="DU43" i="9"/>
  <c r="DV43" i="9"/>
  <c r="DW43" i="9"/>
  <c r="DX43" i="9"/>
  <c r="DY43" i="9"/>
  <c r="DZ43" i="9"/>
  <c r="EA43" i="9"/>
  <c r="EB43" i="9"/>
  <c r="EC43" i="9"/>
  <c r="ED43" i="9"/>
  <c r="EE43" i="9"/>
  <c r="EF43" i="9"/>
  <c r="EG43" i="9"/>
  <c r="EH43" i="9"/>
  <c r="EI43" i="9"/>
  <c r="EJ43" i="9"/>
  <c r="EK43" i="9"/>
  <c r="EL43" i="9"/>
  <c r="EM43" i="9"/>
  <c r="EN43" i="9"/>
  <c r="EO43" i="9"/>
  <c r="EP43" i="9"/>
  <c r="EQ43" i="9"/>
  <c r="ER43" i="9"/>
  <c r="ES43" i="9"/>
  <c r="BU7" i="9"/>
  <c r="BV7" i="9"/>
  <c r="BW7" i="9"/>
  <c r="BX7" i="9"/>
  <c r="BY7" i="9"/>
  <c r="BZ7" i="9"/>
  <c r="CA7" i="9"/>
  <c r="CB7" i="9"/>
  <c r="CC7" i="9"/>
  <c r="CD7" i="9"/>
  <c r="CE7" i="9"/>
  <c r="CF7" i="9"/>
  <c r="CG7" i="9"/>
  <c r="CH7" i="9"/>
  <c r="CI7" i="9"/>
  <c r="CJ7" i="9"/>
  <c r="CK7" i="9"/>
  <c r="CL7" i="9"/>
  <c r="CM7" i="9"/>
  <c r="CN7" i="9"/>
  <c r="CO7" i="9"/>
  <c r="CP7" i="9"/>
  <c r="CQ7" i="9"/>
  <c r="CR7" i="9"/>
  <c r="CS7" i="9"/>
  <c r="CT7" i="9"/>
  <c r="CU7" i="9"/>
  <c r="CV7" i="9"/>
  <c r="CW7" i="9"/>
  <c r="CX7" i="9"/>
  <c r="CY7" i="9"/>
  <c r="CZ7" i="9"/>
  <c r="DA7" i="9"/>
  <c r="DB7" i="9"/>
  <c r="DC7" i="9"/>
  <c r="DD7" i="9"/>
  <c r="DE7" i="9"/>
  <c r="DF7" i="9"/>
  <c r="BU8" i="9"/>
  <c r="BV8" i="9"/>
  <c r="BW8" i="9"/>
  <c r="BX8" i="9"/>
  <c r="BY8" i="9"/>
  <c r="BZ8" i="9"/>
  <c r="CA8" i="9"/>
  <c r="CB8" i="9"/>
  <c r="CC8" i="9"/>
  <c r="CD8" i="9"/>
  <c r="CE8" i="9"/>
  <c r="CF8" i="9"/>
  <c r="CG8" i="9"/>
  <c r="CH8" i="9"/>
  <c r="CI8" i="9"/>
  <c r="CJ8" i="9"/>
  <c r="CK8" i="9"/>
  <c r="CL8" i="9"/>
  <c r="CM8" i="9"/>
  <c r="CN8" i="9"/>
  <c r="CO8" i="9"/>
  <c r="CP8" i="9"/>
  <c r="CQ8" i="9"/>
  <c r="CR8" i="9"/>
  <c r="CS8" i="9"/>
  <c r="CT8" i="9"/>
  <c r="CU8" i="9"/>
  <c r="CV8" i="9"/>
  <c r="CW8" i="9"/>
  <c r="CX8" i="9"/>
  <c r="CY8" i="9"/>
  <c r="CZ8" i="9"/>
  <c r="DA8" i="9"/>
  <c r="DB8" i="9"/>
  <c r="DC8" i="9"/>
  <c r="DD8" i="9"/>
  <c r="DE8" i="9"/>
  <c r="DF8" i="9"/>
  <c r="BU9" i="9"/>
  <c r="BV9" i="9"/>
  <c r="BW9" i="9"/>
  <c r="BX9" i="9"/>
  <c r="BY9" i="9"/>
  <c r="BZ9" i="9"/>
  <c r="CA9" i="9"/>
  <c r="CB9" i="9"/>
  <c r="CC9" i="9"/>
  <c r="CD9" i="9"/>
  <c r="CE9" i="9"/>
  <c r="CF9" i="9"/>
  <c r="CG9" i="9"/>
  <c r="CH9" i="9"/>
  <c r="CI9" i="9"/>
  <c r="CJ9" i="9"/>
  <c r="CK9" i="9"/>
  <c r="CL9" i="9"/>
  <c r="CM9" i="9"/>
  <c r="CN9" i="9"/>
  <c r="CO9" i="9"/>
  <c r="CP9" i="9"/>
  <c r="CQ9" i="9"/>
  <c r="CR9" i="9"/>
  <c r="CS9" i="9"/>
  <c r="CT9" i="9"/>
  <c r="CU9" i="9"/>
  <c r="CV9" i="9"/>
  <c r="CW9" i="9"/>
  <c r="CX9" i="9"/>
  <c r="CY9" i="9"/>
  <c r="CZ9" i="9"/>
  <c r="DA9" i="9"/>
  <c r="DB9" i="9"/>
  <c r="DC9" i="9"/>
  <c r="DD9" i="9"/>
  <c r="DE9" i="9"/>
  <c r="DF9" i="9"/>
  <c r="BU10" i="9"/>
  <c r="BV10" i="9"/>
  <c r="BW10" i="9"/>
  <c r="BX10" i="9"/>
  <c r="BY10" i="9"/>
  <c r="BZ10" i="9"/>
  <c r="CA10" i="9"/>
  <c r="CB10" i="9"/>
  <c r="CC10" i="9"/>
  <c r="CD10" i="9"/>
  <c r="CE10" i="9"/>
  <c r="CF10" i="9"/>
  <c r="CG10" i="9"/>
  <c r="CH10" i="9"/>
  <c r="CI10" i="9"/>
  <c r="CJ10" i="9"/>
  <c r="CK10" i="9"/>
  <c r="CL10" i="9"/>
  <c r="CM10" i="9"/>
  <c r="CN10" i="9"/>
  <c r="CO10" i="9"/>
  <c r="CP10" i="9"/>
  <c r="CQ10" i="9"/>
  <c r="CR10" i="9"/>
  <c r="CS10" i="9"/>
  <c r="CT10" i="9"/>
  <c r="CU10" i="9"/>
  <c r="CV10" i="9"/>
  <c r="CW10" i="9"/>
  <c r="CX10" i="9"/>
  <c r="CY10" i="9"/>
  <c r="CZ10" i="9"/>
  <c r="DA10" i="9"/>
  <c r="DB10" i="9"/>
  <c r="DC10" i="9"/>
  <c r="DD10" i="9"/>
  <c r="DE10" i="9"/>
  <c r="DF10" i="9"/>
  <c r="BU11" i="9"/>
  <c r="BV11" i="9"/>
  <c r="BW11" i="9"/>
  <c r="BX11" i="9"/>
  <c r="BY11" i="9"/>
  <c r="BZ11" i="9"/>
  <c r="CA11" i="9"/>
  <c r="CB11" i="9"/>
  <c r="CC11" i="9"/>
  <c r="CD11" i="9"/>
  <c r="CE11" i="9"/>
  <c r="CF11" i="9"/>
  <c r="CG11" i="9"/>
  <c r="CH11" i="9"/>
  <c r="CI11" i="9"/>
  <c r="CJ11" i="9"/>
  <c r="CK11" i="9"/>
  <c r="CL11" i="9"/>
  <c r="CM11" i="9"/>
  <c r="CN11" i="9"/>
  <c r="CO11" i="9"/>
  <c r="CP11" i="9"/>
  <c r="CQ11" i="9"/>
  <c r="CR11" i="9"/>
  <c r="CS11" i="9"/>
  <c r="CT11" i="9"/>
  <c r="CU11" i="9"/>
  <c r="CV11" i="9"/>
  <c r="CW11" i="9"/>
  <c r="CX11" i="9"/>
  <c r="CY11" i="9"/>
  <c r="CZ11" i="9"/>
  <c r="DA11" i="9"/>
  <c r="DB11" i="9"/>
  <c r="DC11" i="9"/>
  <c r="DD11" i="9"/>
  <c r="DE11" i="9"/>
  <c r="DF11" i="9"/>
  <c r="BU12" i="9"/>
  <c r="BV12" i="9"/>
  <c r="BW12" i="9"/>
  <c r="BX12" i="9"/>
  <c r="BY12" i="9"/>
  <c r="BZ12" i="9"/>
  <c r="CA12" i="9"/>
  <c r="CB12" i="9"/>
  <c r="CC12" i="9"/>
  <c r="CD12" i="9"/>
  <c r="CE12" i="9"/>
  <c r="CF12" i="9"/>
  <c r="CG12" i="9"/>
  <c r="CH12" i="9"/>
  <c r="CI12" i="9"/>
  <c r="CJ12" i="9"/>
  <c r="CK12" i="9"/>
  <c r="CL12" i="9"/>
  <c r="CM12" i="9"/>
  <c r="CN12" i="9"/>
  <c r="CO12" i="9"/>
  <c r="CP12" i="9"/>
  <c r="CQ12" i="9"/>
  <c r="CR12" i="9"/>
  <c r="CS12" i="9"/>
  <c r="CT12" i="9"/>
  <c r="CU12" i="9"/>
  <c r="CV12" i="9"/>
  <c r="CW12" i="9"/>
  <c r="CX12" i="9"/>
  <c r="CY12" i="9"/>
  <c r="CZ12" i="9"/>
  <c r="DA12" i="9"/>
  <c r="DB12" i="9"/>
  <c r="DC12" i="9"/>
  <c r="DD12" i="9"/>
  <c r="DE12" i="9"/>
  <c r="DF12" i="9"/>
  <c r="BU13" i="9"/>
  <c r="BV13" i="9"/>
  <c r="BW13" i="9"/>
  <c r="BX13" i="9"/>
  <c r="BY13" i="9"/>
  <c r="BZ13" i="9"/>
  <c r="CA13" i="9"/>
  <c r="CB13" i="9"/>
  <c r="CC13" i="9"/>
  <c r="CD13" i="9"/>
  <c r="CE13" i="9"/>
  <c r="CF13" i="9"/>
  <c r="CG13" i="9"/>
  <c r="CH13" i="9"/>
  <c r="CI13" i="9"/>
  <c r="CJ13" i="9"/>
  <c r="CK13" i="9"/>
  <c r="CL13" i="9"/>
  <c r="CM13" i="9"/>
  <c r="CN13" i="9"/>
  <c r="CO13" i="9"/>
  <c r="CP13" i="9"/>
  <c r="CQ13" i="9"/>
  <c r="CR13" i="9"/>
  <c r="CS13" i="9"/>
  <c r="CT13" i="9"/>
  <c r="CU13" i="9"/>
  <c r="CV13" i="9"/>
  <c r="CW13" i="9"/>
  <c r="CX13" i="9"/>
  <c r="CY13" i="9"/>
  <c r="CZ13" i="9"/>
  <c r="DA13" i="9"/>
  <c r="DB13" i="9"/>
  <c r="DC13" i="9"/>
  <c r="DD13" i="9"/>
  <c r="DE13" i="9"/>
  <c r="DF13" i="9"/>
  <c r="BU14" i="9"/>
  <c r="BV14" i="9"/>
  <c r="BW14" i="9"/>
  <c r="BX14" i="9"/>
  <c r="BY14" i="9"/>
  <c r="BZ14" i="9"/>
  <c r="CA14" i="9"/>
  <c r="CB14" i="9"/>
  <c r="CC14" i="9"/>
  <c r="CD14" i="9"/>
  <c r="CE14" i="9"/>
  <c r="CF14" i="9"/>
  <c r="CG14" i="9"/>
  <c r="CH14" i="9"/>
  <c r="CI14" i="9"/>
  <c r="CJ14" i="9"/>
  <c r="CK14" i="9"/>
  <c r="CL14" i="9"/>
  <c r="CM14" i="9"/>
  <c r="CN14" i="9"/>
  <c r="CO14" i="9"/>
  <c r="CP14" i="9"/>
  <c r="CQ14" i="9"/>
  <c r="CR14" i="9"/>
  <c r="CS14" i="9"/>
  <c r="CT14" i="9"/>
  <c r="CU14" i="9"/>
  <c r="CV14" i="9"/>
  <c r="CW14" i="9"/>
  <c r="CX14" i="9"/>
  <c r="CY14" i="9"/>
  <c r="CZ14" i="9"/>
  <c r="DA14" i="9"/>
  <c r="DB14" i="9"/>
  <c r="DC14" i="9"/>
  <c r="DD14" i="9"/>
  <c r="DE14" i="9"/>
  <c r="DF14" i="9"/>
  <c r="BU15" i="9"/>
  <c r="BV15" i="9"/>
  <c r="BW15" i="9"/>
  <c r="BX15" i="9"/>
  <c r="BY15" i="9"/>
  <c r="BZ15" i="9"/>
  <c r="CA15" i="9"/>
  <c r="CB15" i="9"/>
  <c r="CC15" i="9"/>
  <c r="CD15" i="9"/>
  <c r="CE15" i="9"/>
  <c r="CF15" i="9"/>
  <c r="CG15" i="9"/>
  <c r="CH15" i="9"/>
  <c r="CI15" i="9"/>
  <c r="CJ15" i="9"/>
  <c r="CK15" i="9"/>
  <c r="CL15" i="9"/>
  <c r="CM15" i="9"/>
  <c r="CN15" i="9"/>
  <c r="CO15" i="9"/>
  <c r="CP15" i="9"/>
  <c r="CQ15" i="9"/>
  <c r="CR15" i="9"/>
  <c r="CS15" i="9"/>
  <c r="CT15" i="9"/>
  <c r="CU15" i="9"/>
  <c r="CV15" i="9"/>
  <c r="CW15" i="9"/>
  <c r="CX15" i="9"/>
  <c r="CY15" i="9"/>
  <c r="CZ15" i="9"/>
  <c r="DA15" i="9"/>
  <c r="DB15" i="9"/>
  <c r="DC15" i="9"/>
  <c r="DD15" i="9"/>
  <c r="DE15" i="9"/>
  <c r="DF15" i="9"/>
  <c r="BU16" i="9"/>
  <c r="BV16" i="9"/>
  <c r="BW16" i="9"/>
  <c r="BX16" i="9"/>
  <c r="BY16" i="9"/>
  <c r="BZ16" i="9"/>
  <c r="CA16" i="9"/>
  <c r="CB16" i="9"/>
  <c r="CC16" i="9"/>
  <c r="CD16" i="9"/>
  <c r="CE16" i="9"/>
  <c r="CF16" i="9"/>
  <c r="CG16" i="9"/>
  <c r="CH16" i="9"/>
  <c r="CI16" i="9"/>
  <c r="CJ16" i="9"/>
  <c r="CK16" i="9"/>
  <c r="CL16" i="9"/>
  <c r="CM16" i="9"/>
  <c r="CN16" i="9"/>
  <c r="CO16" i="9"/>
  <c r="CP16" i="9"/>
  <c r="CQ16" i="9"/>
  <c r="CR16" i="9"/>
  <c r="CS16" i="9"/>
  <c r="CT16" i="9"/>
  <c r="CU16" i="9"/>
  <c r="CV16" i="9"/>
  <c r="CW16" i="9"/>
  <c r="CX16" i="9"/>
  <c r="CY16" i="9"/>
  <c r="CZ16" i="9"/>
  <c r="DA16" i="9"/>
  <c r="DB16" i="9"/>
  <c r="DC16" i="9"/>
  <c r="DD16" i="9"/>
  <c r="DE16" i="9"/>
  <c r="DF16" i="9"/>
  <c r="BU17" i="9"/>
  <c r="BV17" i="9"/>
  <c r="BW17" i="9"/>
  <c r="BX17" i="9"/>
  <c r="BY17" i="9"/>
  <c r="BZ17" i="9"/>
  <c r="CA17" i="9"/>
  <c r="CB17" i="9"/>
  <c r="CC17" i="9"/>
  <c r="CD17" i="9"/>
  <c r="CE17" i="9"/>
  <c r="CF17" i="9"/>
  <c r="CG17" i="9"/>
  <c r="CH17" i="9"/>
  <c r="CI17" i="9"/>
  <c r="CJ17" i="9"/>
  <c r="CK17" i="9"/>
  <c r="CL17" i="9"/>
  <c r="CM17" i="9"/>
  <c r="CN17" i="9"/>
  <c r="CO17" i="9"/>
  <c r="CP17" i="9"/>
  <c r="CQ17" i="9"/>
  <c r="CR17" i="9"/>
  <c r="CS17" i="9"/>
  <c r="CT17" i="9"/>
  <c r="CU17" i="9"/>
  <c r="CV17" i="9"/>
  <c r="CW17" i="9"/>
  <c r="CX17" i="9"/>
  <c r="CY17" i="9"/>
  <c r="CZ17" i="9"/>
  <c r="DA17" i="9"/>
  <c r="DB17" i="9"/>
  <c r="DC17" i="9"/>
  <c r="DD17" i="9"/>
  <c r="DE17" i="9"/>
  <c r="DF17" i="9"/>
  <c r="BU18" i="9"/>
  <c r="BV18" i="9"/>
  <c r="BW18" i="9"/>
  <c r="BX18" i="9"/>
  <c r="BY18" i="9"/>
  <c r="BZ18" i="9"/>
  <c r="CA18" i="9"/>
  <c r="CB18" i="9"/>
  <c r="CC18" i="9"/>
  <c r="CD18" i="9"/>
  <c r="CE18" i="9"/>
  <c r="CF18" i="9"/>
  <c r="CG18" i="9"/>
  <c r="CH18" i="9"/>
  <c r="CI18" i="9"/>
  <c r="CJ18" i="9"/>
  <c r="CK18" i="9"/>
  <c r="CL18" i="9"/>
  <c r="CM18" i="9"/>
  <c r="CN18" i="9"/>
  <c r="CO18" i="9"/>
  <c r="CP18" i="9"/>
  <c r="CQ18" i="9"/>
  <c r="CR18" i="9"/>
  <c r="CS18" i="9"/>
  <c r="CT18" i="9"/>
  <c r="CU18" i="9"/>
  <c r="CV18" i="9"/>
  <c r="CW18" i="9"/>
  <c r="CX18" i="9"/>
  <c r="CY18" i="9"/>
  <c r="CZ18" i="9"/>
  <c r="DA18" i="9"/>
  <c r="DB18" i="9"/>
  <c r="DC18" i="9"/>
  <c r="DD18" i="9"/>
  <c r="DE18" i="9"/>
  <c r="DF18" i="9"/>
  <c r="BU19" i="9"/>
  <c r="BV19" i="9"/>
  <c r="BW19" i="9"/>
  <c r="BX19" i="9"/>
  <c r="BY19" i="9"/>
  <c r="BZ19" i="9"/>
  <c r="CA19" i="9"/>
  <c r="CB19" i="9"/>
  <c r="CC19" i="9"/>
  <c r="CD19" i="9"/>
  <c r="CE19" i="9"/>
  <c r="CF19" i="9"/>
  <c r="CG19" i="9"/>
  <c r="CH19" i="9"/>
  <c r="CI19" i="9"/>
  <c r="CJ19" i="9"/>
  <c r="CK19" i="9"/>
  <c r="CL19" i="9"/>
  <c r="CM19" i="9"/>
  <c r="CN19" i="9"/>
  <c r="CO19" i="9"/>
  <c r="CP19" i="9"/>
  <c r="CQ19" i="9"/>
  <c r="CR19" i="9"/>
  <c r="CS19" i="9"/>
  <c r="CT19" i="9"/>
  <c r="CU19" i="9"/>
  <c r="CV19" i="9"/>
  <c r="CW19" i="9"/>
  <c r="CX19" i="9"/>
  <c r="CY19" i="9"/>
  <c r="CZ19" i="9"/>
  <c r="DA19" i="9"/>
  <c r="DB19" i="9"/>
  <c r="DC19" i="9"/>
  <c r="DD19" i="9"/>
  <c r="DE19" i="9"/>
  <c r="DF19" i="9"/>
  <c r="BU20" i="9"/>
  <c r="BV20" i="9"/>
  <c r="BW20" i="9"/>
  <c r="BX20" i="9"/>
  <c r="BY20" i="9"/>
  <c r="BZ20" i="9"/>
  <c r="CA20" i="9"/>
  <c r="CB20" i="9"/>
  <c r="CC20" i="9"/>
  <c r="CD20" i="9"/>
  <c r="CE20" i="9"/>
  <c r="CF20" i="9"/>
  <c r="CG20" i="9"/>
  <c r="CH20" i="9"/>
  <c r="CI20" i="9"/>
  <c r="CJ20" i="9"/>
  <c r="CK20" i="9"/>
  <c r="CL20" i="9"/>
  <c r="CM20" i="9"/>
  <c r="CN20" i="9"/>
  <c r="CO20" i="9"/>
  <c r="CP20" i="9"/>
  <c r="CQ20" i="9"/>
  <c r="CR20" i="9"/>
  <c r="CS20" i="9"/>
  <c r="CT20" i="9"/>
  <c r="CU20" i="9"/>
  <c r="CV20" i="9"/>
  <c r="CW20" i="9"/>
  <c r="CX20" i="9"/>
  <c r="CY20" i="9"/>
  <c r="CZ20" i="9"/>
  <c r="DA20" i="9"/>
  <c r="DB20" i="9"/>
  <c r="DC20" i="9"/>
  <c r="DD20" i="9"/>
  <c r="DE20" i="9"/>
  <c r="DF20" i="9"/>
  <c r="BU21" i="9"/>
  <c r="BV21" i="9"/>
  <c r="BW21" i="9"/>
  <c r="BX21" i="9"/>
  <c r="BY21" i="9"/>
  <c r="BZ21" i="9"/>
  <c r="CA21" i="9"/>
  <c r="CB21" i="9"/>
  <c r="CC21" i="9"/>
  <c r="CD21" i="9"/>
  <c r="CE21" i="9"/>
  <c r="CF21" i="9"/>
  <c r="CG21" i="9"/>
  <c r="CH21" i="9"/>
  <c r="CI21" i="9"/>
  <c r="CJ21" i="9"/>
  <c r="CK21" i="9"/>
  <c r="CL21" i="9"/>
  <c r="CM21" i="9"/>
  <c r="CN21" i="9"/>
  <c r="CO21" i="9"/>
  <c r="CP21" i="9"/>
  <c r="CQ21" i="9"/>
  <c r="CR21" i="9"/>
  <c r="CS21" i="9"/>
  <c r="CT21" i="9"/>
  <c r="CU21" i="9"/>
  <c r="CV21" i="9"/>
  <c r="CW21" i="9"/>
  <c r="CX21" i="9"/>
  <c r="CY21" i="9"/>
  <c r="CZ21" i="9"/>
  <c r="DA21" i="9"/>
  <c r="DB21" i="9"/>
  <c r="DC21" i="9"/>
  <c r="DD21" i="9"/>
  <c r="DE21" i="9"/>
  <c r="DF21" i="9"/>
  <c r="BU22" i="9"/>
  <c r="BV22" i="9"/>
  <c r="BW22" i="9"/>
  <c r="BX22" i="9"/>
  <c r="BY22" i="9"/>
  <c r="BZ22" i="9"/>
  <c r="CA22" i="9"/>
  <c r="CB22" i="9"/>
  <c r="CC22" i="9"/>
  <c r="CD22" i="9"/>
  <c r="CE22" i="9"/>
  <c r="CF22" i="9"/>
  <c r="CG22" i="9"/>
  <c r="CH22" i="9"/>
  <c r="CI22" i="9"/>
  <c r="CJ22" i="9"/>
  <c r="CK22" i="9"/>
  <c r="CL22" i="9"/>
  <c r="CM22" i="9"/>
  <c r="CN22" i="9"/>
  <c r="CO22" i="9"/>
  <c r="CP22" i="9"/>
  <c r="CQ22" i="9"/>
  <c r="CR22" i="9"/>
  <c r="CS22" i="9"/>
  <c r="CT22" i="9"/>
  <c r="CU22" i="9"/>
  <c r="CV22" i="9"/>
  <c r="CW22" i="9"/>
  <c r="CX22" i="9"/>
  <c r="CY22" i="9"/>
  <c r="CZ22" i="9"/>
  <c r="DA22" i="9"/>
  <c r="DB22" i="9"/>
  <c r="DC22" i="9"/>
  <c r="DD22" i="9"/>
  <c r="DE22" i="9"/>
  <c r="DF22" i="9"/>
  <c r="BU23" i="9"/>
  <c r="BV23" i="9"/>
  <c r="BW23" i="9"/>
  <c r="BX23" i="9"/>
  <c r="BY23" i="9"/>
  <c r="BZ23" i="9"/>
  <c r="CA23" i="9"/>
  <c r="CB23" i="9"/>
  <c r="CC23" i="9"/>
  <c r="CD23" i="9"/>
  <c r="CE23" i="9"/>
  <c r="CF23" i="9"/>
  <c r="CG23" i="9"/>
  <c r="CH23" i="9"/>
  <c r="CI23" i="9"/>
  <c r="CJ23" i="9"/>
  <c r="CK23" i="9"/>
  <c r="CL23" i="9"/>
  <c r="CM23" i="9"/>
  <c r="CN23" i="9"/>
  <c r="CO23" i="9"/>
  <c r="CP23" i="9"/>
  <c r="CQ23" i="9"/>
  <c r="CR23" i="9"/>
  <c r="CS23" i="9"/>
  <c r="CT23" i="9"/>
  <c r="CU23" i="9"/>
  <c r="CV23" i="9"/>
  <c r="CW23" i="9"/>
  <c r="CX23" i="9"/>
  <c r="CY23" i="9"/>
  <c r="CZ23" i="9"/>
  <c r="DA23" i="9"/>
  <c r="DB23" i="9"/>
  <c r="DC23" i="9"/>
  <c r="DD23" i="9"/>
  <c r="DE23" i="9"/>
  <c r="DF23" i="9"/>
  <c r="BU24" i="9"/>
  <c r="BV24" i="9"/>
  <c r="BW24" i="9"/>
  <c r="BX24" i="9"/>
  <c r="BY24" i="9"/>
  <c r="BZ24" i="9"/>
  <c r="CA24" i="9"/>
  <c r="CB24" i="9"/>
  <c r="CC24" i="9"/>
  <c r="CD24" i="9"/>
  <c r="CE24" i="9"/>
  <c r="CF24" i="9"/>
  <c r="CG24" i="9"/>
  <c r="CH24" i="9"/>
  <c r="CI24" i="9"/>
  <c r="CJ24" i="9"/>
  <c r="CK24" i="9"/>
  <c r="CL24" i="9"/>
  <c r="CM24" i="9"/>
  <c r="CN24" i="9"/>
  <c r="CO24" i="9"/>
  <c r="CP24" i="9"/>
  <c r="CQ24" i="9"/>
  <c r="CR24" i="9"/>
  <c r="CS24" i="9"/>
  <c r="CT24" i="9"/>
  <c r="CU24" i="9"/>
  <c r="CV24" i="9"/>
  <c r="CW24" i="9"/>
  <c r="CX24" i="9"/>
  <c r="CY24" i="9"/>
  <c r="CZ24" i="9"/>
  <c r="DA24" i="9"/>
  <c r="DB24" i="9"/>
  <c r="DC24" i="9"/>
  <c r="DD24" i="9"/>
  <c r="DE24" i="9"/>
  <c r="DF24" i="9"/>
  <c r="BU25" i="9"/>
  <c r="BV25" i="9"/>
  <c r="BW25" i="9"/>
  <c r="BX25" i="9"/>
  <c r="BY25" i="9"/>
  <c r="BZ25" i="9"/>
  <c r="CA25" i="9"/>
  <c r="CB25" i="9"/>
  <c r="CC25" i="9"/>
  <c r="CD25" i="9"/>
  <c r="CE25" i="9"/>
  <c r="CF25" i="9"/>
  <c r="CG25" i="9"/>
  <c r="CH25" i="9"/>
  <c r="CI25" i="9"/>
  <c r="CJ25" i="9"/>
  <c r="CK25" i="9"/>
  <c r="CL25" i="9"/>
  <c r="CM25" i="9"/>
  <c r="CN25" i="9"/>
  <c r="CO25" i="9"/>
  <c r="CP25" i="9"/>
  <c r="CQ25" i="9"/>
  <c r="CR25" i="9"/>
  <c r="CS25" i="9"/>
  <c r="CT25" i="9"/>
  <c r="CU25" i="9"/>
  <c r="CV25" i="9"/>
  <c r="CW25" i="9"/>
  <c r="CX25" i="9"/>
  <c r="CY25" i="9"/>
  <c r="CZ25" i="9"/>
  <c r="DA25" i="9"/>
  <c r="DB25" i="9"/>
  <c r="DC25" i="9"/>
  <c r="DD25" i="9"/>
  <c r="DE25" i="9"/>
  <c r="DF25" i="9"/>
  <c r="BU26" i="9"/>
  <c r="BV26" i="9"/>
  <c r="BW26" i="9"/>
  <c r="BX26" i="9"/>
  <c r="BY26" i="9"/>
  <c r="BZ26" i="9"/>
  <c r="CA26" i="9"/>
  <c r="CB26" i="9"/>
  <c r="CC26" i="9"/>
  <c r="CD26" i="9"/>
  <c r="CE26" i="9"/>
  <c r="CF26" i="9"/>
  <c r="CG26" i="9"/>
  <c r="CH26" i="9"/>
  <c r="CI26" i="9"/>
  <c r="CJ26" i="9"/>
  <c r="CK26" i="9"/>
  <c r="CL26" i="9"/>
  <c r="CM26" i="9"/>
  <c r="CN26" i="9"/>
  <c r="CO26" i="9"/>
  <c r="CP26" i="9"/>
  <c r="CQ26" i="9"/>
  <c r="CR26" i="9"/>
  <c r="CS26" i="9"/>
  <c r="CT26" i="9"/>
  <c r="CU26" i="9"/>
  <c r="CV26" i="9"/>
  <c r="CW26" i="9"/>
  <c r="CX26" i="9"/>
  <c r="CY26" i="9"/>
  <c r="CZ26" i="9"/>
  <c r="DA26" i="9"/>
  <c r="DB26" i="9"/>
  <c r="DC26" i="9"/>
  <c r="DD26" i="9"/>
  <c r="DE26" i="9"/>
  <c r="DF26" i="9"/>
  <c r="BU27" i="9"/>
  <c r="BV27" i="9"/>
  <c r="BW27" i="9"/>
  <c r="BX27" i="9"/>
  <c r="BY27" i="9"/>
  <c r="BZ27" i="9"/>
  <c r="CA27" i="9"/>
  <c r="CB27" i="9"/>
  <c r="CC27" i="9"/>
  <c r="CD27" i="9"/>
  <c r="CE27" i="9"/>
  <c r="CF27" i="9"/>
  <c r="CG27" i="9"/>
  <c r="CH27" i="9"/>
  <c r="CI27" i="9"/>
  <c r="CJ27" i="9"/>
  <c r="CK27" i="9"/>
  <c r="CL27" i="9"/>
  <c r="CM27" i="9"/>
  <c r="CN27" i="9"/>
  <c r="CO27" i="9"/>
  <c r="CP27" i="9"/>
  <c r="CQ27" i="9"/>
  <c r="CR27" i="9"/>
  <c r="CS27" i="9"/>
  <c r="CT27" i="9"/>
  <c r="CU27" i="9"/>
  <c r="CV27" i="9"/>
  <c r="CW27" i="9"/>
  <c r="CX27" i="9"/>
  <c r="CY27" i="9"/>
  <c r="CZ27" i="9"/>
  <c r="DA27" i="9"/>
  <c r="DB27" i="9"/>
  <c r="DC27" i="9"/>
  <c r="DD27" i="9"/>
  <c r="DE27" i="9"/>
  <c r="DF27" i="9"/>
  <c r="BU28" i="9"/>
  <c r="BV28" i="9"/>
  <c r="BW28" i="9"/>
  <c r="BX28" i="9"/>
  <c r="BY28" i="9"/>
  <c r="BZ28" i="9"/>
  <c r="CA28" i="9"/>
  <c r="CB28" i="9"/>
  <c r="CC28" i="9"/>
  <c r="CD28" i="9"/>
  <c r="CE28" i="9"/>
  <c r="CF28" i="9"/>
  <c r="CG28" i="9"/>
  <c r="CH28" i="9"/>
  <c r="CI28" i="9"/>
  <c r="CJ28" i="9"/>
  <c r="CK28" i="9"/>
  <c r="CL28" i="9"/>
  <c r="CM28" i="9"/>
  <c r="CN28" i="9"/>
  <c r="CO28" i="9"/>
  <c r="CP28" i="9"/>
  <c r="CQ28" i="9"/>
  <c r="CR28" i="9"/>
  <c r="CS28" i="9"/>
  <c r="CT28" i="9"/>
  <c r="CU28" i="9"/>
  <c r="CV28" i="9"/>
  <c r="CW28" i="9"/>
  <c r="CX28" i="9"/>
  <c r="CY28" i="9"/>
  <c r="CZ28" i="9"/>
  <c r="DA28" i="9"/>
  <c r="DB28" i="9"/>
  <c r="DC28" i="9"/>
  <c r="DD28" i="9"/>
  <c r="DE28" i="9"/>
  <c r="DF28" i="9"/>
  <c r="BU29" i="9"/>
  <c r="BV29" i="9"/>
  <c r="BW29" i="9"/>
  <c r="BX29" i="9"/>
  <c r="BY29" i="9"/>
  <c r="BZ29" i="9"/>
  <c r="CA29" i="9"/>
  <c r="CB29" i="9"/>
  <c r="CC29" i="9"/>
  <c r="CD29" i="9"/>
  <c r="CE29" i="9"/>
  <c r="CF29" i="9"/>
  <c r="CG29" i="9"/>
  <c r="CH29" i="9"/>
  <c r="CI29" i="9"/>
  <c r="CJ29" i="9"/>
  <c r="CK29" i="9"/>
  <c r="CL29" i="9"/>
  <c r="CM29" i="9"/>
  <c r="CN29" i="9"/>
  <c r="CO29" i="9"/>
  <c r="CP29" i="9"/>
  <c r="CQ29" i="9"/>
  <c r="CR29" i="9"/>
  <c r="CS29" i="9"/>
  <c r="CT29" i="9"/>
  <c r="CU29" i="9"/>
  <c r="CV29" i="9"/>
  <c r="CW29" i="9"/>
  <c r="CX29" i="9"/>
  <c r="CY29" i="9"/>
  <c r="CZ29" i="9"/>
  <c r="DA29" i="9"/>
  <c r="DB29" i="9"/>
  <c r="DC29" i="9"/>
  <c r="DD29" i="9"/>
  <c r="DE29" i="9"/>
  <c r="DF29" i="9"/>
  <c r="BU30" i="9"/>
  <c r="BV30" i="9"/>
  <c r="BW30" i="9"/>
  <c r="BX30" i="9"/>
  <c r="BY30" i="9"/>
  <c r="BZ30" i="9"/>
  <c r="CA30" i="9"/>
  <c r="CB30" i="9"/>
  <c r="CC30" i="9"/>
  <c r="CD30" i="9"/>
  <c r="CE30" i="9"/>
  <c r="CF30" i="9"/>
  <c r="CG30" i="9"/>
  <c r="CH30" i="9"/>
  <c r="CI30" i="9"/>
  <c r="CJ30" i="9"/>
  <c r="CK30" i="9"/>
  <c r="CL30" i="9"/>
  <c r="CM30" i="9"/>
  <c r="CN30" i="9"/>
  <c r="CO30" i="9"/>
  <c r="CP30" i="9"/>
  <c r="CQ30" i="9"/>
  <c r="CR30" i="9"/>
  <c r="CS30" i="9"/>
  <c r="CT30" i="9"/>
  <c r="CU30" i="9"/>
  <c r="CV30" i="9"/>
  <c r="CW30" i="9"/>
  <c r="CX30" i="9"/>
  <c r="CY30" i="9"/>
  <c r="CZ30" i="9"/>
  <c r="DA30" i="9"/>
  <c r="DB30" i="9"/>
  <c r="DC30" i="9"/>
  <c r="DD30" i="9"/>
  <c r="DE30" i="9"/>
  <c r="DF30" i="9"/>
  <c r="BU31" i="9"/>
  <c r="BV31" i="9"/>
  <c r="BW31" i="9"/>
  <c r="BX31" i="9"/>
  <c r="BY31" i="9"/>
  <c r="BZ31" i="9"/>
  <c r="CA31" i="9"/>
  <c r="CB31" i="9"/>
  <c r="CC31" i="9"/>
  <c r="CD31" i="9"/>
  <c r="CE31" i="9"/>
  <c r="CF31" i="9"/>
  <c r="CG31" i="9"/>
  <c r="CH31" i="9"/>
  <c r="CI31" i="9"/>
  <c r="CJ31" i="9"/>
  <c r="CK31" i="9"/>
  <c r="CL31" i="9"/>
  <c r="CM31" i="9"/>
  <c r="CN31" i="9"/>
  <c r="CO31" i="9"/>
  <c r="CP31" i="9"/>
  <c r="CQ31" i="9"/>
  <c r="CR31" i="9"/>
  <c r="CS31" i="9"/>
  <c r="CT31" i="9"/>
  <c r="CU31" i="9"/>
  <c r="CV31" i="9"/>
  <c r="CW31" i="9"/>
  <c r="CX31" i="9"/>
  <c r="CY31" i="9"/>
  <c r="CZ31" i="9"/>
  <c r="DA31" i="9"/>
  <c r="DB31" i="9"/>
  <c r="DC31" i="9"/>
  <c r="DD31" i="9"/>
  <c r="DE31" i="9"/>
  <c r="DF31" i="9"/>
  <c r="BU32" i="9"/>
  <c r="BV32" i="9"/>
  <c r="BW32" i="9"/>
  <c r="BX32" i="9"/>
  <c r="BY32" i="9"/>
  <c r="BZ32" i="9"/>
  <c r="CA32" i="9"/>
  <c r="CB32" i="9"/>
  <c r="CC32" i="9"/>
  <c r="CD32" i="9"/>
  <c r="CE32" i="9"/>
  <c r="CF32" i="9"/>
  <c r="CG32" i="9"/>
  <c r="CH32" i="9"/>
  <c r="CI32" i="9"/>
  <c r="CJ32" i="9"/>
  <c r="CK32" i="9"/>
  <c r="CL32" i="9"/>
  <c r="CM32" i="9"/>
  <c r="CN32" i="9"/>
  <c r="CO32" i="9"/>
  <c r="CP32" i="9"/>
  <c r="CQ32" i="9"/>
  <c r="CR32" i="9"/>
  <c r="CS32" i="9"/>
  <c r="CT32" i="9"/>
  <c r="CU32" i="9"/>
  <c r="CV32" i="9"/>
  <c r="CW32" i="9"/>
  <c r="CX32" i="9"/>
  <c r="CY32" i="9"/>
  <c r="CZ32" i="9"/>
  <c r="DA32" i="9"/>
  <c r="DB32" i="9"/>
  <c r="DC32" i="9"/>
  <c r="DD32" i="9"/>
  <c r="DE32" i="9"/>
  <c r="DF32" i="9"/>
  <c r="BU33" i="9"/>
  <c r="BV33" i="9"/>
  <c r="BW33" i="9"/>
  <c r="BX33" i="9"/>
  <c r="BY33" i="9"/>
  <c r="BZ33" i="9"/>
  <c r="CA33" i="9"/>
  <c r="CB33" i="9"/>
  <c r="CC33" i="9"/>
  <c r="CD33" i="9"/>
  <c r="CE33" i="9"/>
  <c r="CF33" i="9"/>
  <c r="CG33" i="9"/>
  <c r="CH33" i="9"/>
  <c r="CI33" i="9"/>
  <c r="CJ33" i="9"/>
  <c r="CK33" i="9"/>
  <c r="CL33" i="9"/>
  <c r="CM33" i="9"/>
  <c r="CN33" i="9"/>
  <c r="CO33" i="9"/>
  <c r="CP33" i="9"/>
  <c r="CQ33" i="9"/>
  <c r="CR33" i="9"/>
  <c r="CS33" i="9"/>
  <c r="CT33" i="9"/>
  <c r="CU33" i="9"/>
  <c r="CV33" i="9"/>
  <c r="CW33" i="9"/>
  <c r="CX33" i="9"/>
  <c r="CY33" i="9"/>
  <c r="CZ33" i="9"/>
  <c r="DA33" i="9"/>
  <c r="DB33" i="9"/>
  <c r="DC33" i="9"/>
  <c r="DD33" i="9"/>
  <c r="DE33" i="9"/>
  <c r="DF33" i="9"/>
  <c r="BU34" i="9"/>
  <c r="BV34" i="9"/>
  <c r="BW34" i="9"/>
  <c r="BX34" i="9"/>
  <c r="BY34" i="9"/>
  <c r="BZ34" i="9"/>
  <c r="CA34" i="9"/>
  <c r="CB34" i="9"/>
  <c r="CC34" i="9"/>
  <c r="CD34" i="9"/>
  <c r="CE34" i="9"/>
  <c r="CF34" i="9"/>
  <c r="CG34" i="9"/>
  <c r="CH34" i="9"/>
  <c r="CI34" i="9"/>
  <c r="CJ34" i="9"/>
  <c r="CK34" i="9"/>
  <c r="CL34" i="9"/>
  <c r="CM34" i="9"/>
  <c r="CN34" i="9"/>
  <c r="CO34" i="9"/>
  <c r="CP34" i="9"/>
  <c r="CQ34" i="9"/>
  <c r="CR34" i="9"/>
  <c r="CS34" i="9"/>
  <c r="CT34" i="9"/>
  <c r="CU34" i="9"/>
  <c r="CV34" i="9"/>
  <c r="CW34" i="9"/>
  <c r="CX34" i="9"/>
  <c r="CY34" i="9"/>
  <c r="CZ34" i="9"/>
  <c r="DA34" i="9"/>
  <c r="DB34" i="9"/>
  <c r="DC34" i="9"/>
  <c r="DD34" i="9"/>
  <c r="DE34" i="9"/>
  <c r="DF34" i="9"/>
  <c r="BU35" i="9"/>
  <c r="BV35" i="9"/>
  <c r="BW35" i="9"/>
  <c r="BX35" i="9"/>
  <c r="BY35" i="9"/>
  <c r="BZ35" i="9"/>
  <c r="CA35" i="9"/>
  <c r="CB35" i="9"/>
  <c r="CC35" i="9"/>
  <c r="CD35" i="9"/>
  <c r="CE35" i="9"/>
  <c r="CF35" i="9"/>
  <c r="CG35" i="9"/>
  <c r="CH35" i="9"/>
  <c r="CI35" i="9"/>
  <c r="CJ35" i="9"/>
  <c r="CK35" i="9"/>
  <c r="CL35" i="9"/>
  <c r="CM35" i="9"/>
  <c r="CN35" i="9"/>
  <c r="CO35" i="9"/>
  <c r="CP35" i="9"/>
  <c r="CQ35" i="9"/>
  <c r="CR35" i="9"/>
  <c r="CS35" i="9"/>
  <c r="CT35" i="9"/>
  <c r="CU35" i="9"/>
  <c r="CV35" i="9"/>
  <c r="CW35" i="9"/>
  <c r="CX35" i="9"/>
  <c r="CY35" i="9"/>
  <c r="CZ35" i="9"/>
  <c r="DA35" i="9"/>
  <c r="DB35" i="9"/>
  <c r="DC35" i="9"/>
  <c r="DD35" i="9"/>
  <c r="DE35" i="9"/>
  <c r="DF35" i="9"/>
  <c r="BU36" i="9"/>
  <c r="BV36" i="9"/>
  <c r="BW36" i="9"/>
  <c r="BX36" i="9"/>
  <c r="BY36" i="9"/>
  <c r="BZ36" i="9"/>
  <c r="CA36" i="9"/>
  <c r="CB36" i="9"/>
  <c r="CC36" i="9"/>
  <c r="CD36" i="9"/>
  <c r="CE36" i="9"/>
  <c r="CF36" i="9"/>
  <c r="CG36" i="9"/>
  <c r="CH36" i="9"/>
  <c r="CI36" i="9"/>
  <c r="CJ36" i="9"/>
  <c r="CK36" i="9"/>
  <c r="CL36" i="9"/>
  <c r="CM36" i="9"/>
  <c r="CN36" i="9"/>
  <c r="CO36" i="9"/>
  <c r="CP36" i="9"/>
  <c r="CQ36" i="9"/>
  <c r="CR36" i="9"/>
  <c r="CS36" i="9"/>
  <c r="CT36" i="9"/>
  <c r="CU36" i="9"/>
  <c r="CV36" i="9"/>
  <c r="CW36" i="9"/>
  <c r="CX36" i="9"/>
  <c r="CY36" i="9"/>
  <c r="CZ36" i="9"/>
  <c r="DA36" i="9"/>
  <c r="DB36" i="9"/>
  <c r="DC36" i="9"/>
  <c r="DD36" i="9"/>
  <c r="DE36" i="9"/>
  <c r="DF36" i="9"/>
  <c r="BU37" i="9"/>
  <c r="BV37" i="9"/>
  <c r="BW37" i="9"/>
  <c r="BX37" i="9"/>
  <c r="BY37" i="9"/>
  <c r="BZ37" i="9"/>
  <c r="CA37" i="9"/>
  <c r="CB37" i="9"/>
  <c r="CC37" i="9"/>
  <c r="CD37" i="9"/>
  <c r="CE37" i="9"/>
  <c r="CF37" i="9"/>
  <c r="CG37" i="9"/>
  <c r="CH37" i="9"/>
  <c r="CI37" i="9"/>
  <c r="CJ37" i="9"/>
  <c r="CK37" i="9"/>
  <c r="CL37" i="9"/>
  <c r="CM37" i="9"/>
  <c r="CN37" i="9"/>
  <c r="CO37" i="9"/>
  <c r="CP37" i="9"/>
  <c r="CQ37" i="9"/>
  <c r="CR37" i="9"/>
  <c r="CS37" i="9"/>
  <c r="CT37" i="9"/>
  <c r="CU37" i="9"/>
  <c r="CV37" i="9"/>
  <c r="CW37" i="9"/>
  <c r="CX37" i="9"/>
  <c r="CY37" i="9"/>
  <c r="CZ37" i="9"/>
  <c r="DA37" i="9"/>
  <c r="DB37" i="9"/>
  <c r="DC37" i="9"/>
  <c r="DD37" i="9"/>
  <c r="DE37" i="9"/>
  <c r="DF37" i="9"/>
  <c r="BU38" i="9"/>
  <c r="BV38" i="9"/>
  <c r="BW38" i="9"/>
  <c r="BX38" i="9"/>
  <c r="BY38" i="9"/>
  <c r="BZ38" i="9"/>
  <c r="CA38" i="9"/>
  <c r="CB38" i="9"/>
  <c r="CC38" i="9"/>
  <c r="CD38" i="9"/>
  <c r="CE38" i="9"/>
  <c r="CF38" i="9"/>
  <c r="CG38" i="9"/>
  <c r="CH38" i="9"/>
  <c r="CI38" i="9"/>
  <c r="CJ38" i="9"/>
  <c r="CK38" i="9"/>
  <c r="CL38" i="9"/>
  <c r="CM38" i="9"/>
  <c r="CN38" i="9"/>
  <c r="CO38" i="9"/>
  <c r="CP38" i="9"/>
  <c r="CQ38" i="9"/>
  <c r="CR38" i="9"/>
  <c r="CS38" i="9"/>
  <c r="CT38" i="9"/>
  <c r="CU38" i="9"/>
  <c r="CV38" i="9"/>
  <c r="CW38" i="9"/>
  <c r="CX38" i="9"/>
  <c r="CY38" i="9"/>
  <c r="CZ38" i="9"/>
  <c r="DA38" i="9"/>
  <c r="DB38" i="9"/>
  <c r="DC38" i="9"/>
  <c r="DD38" i="9"/>
  <c r="DE38" i="9"/>
  <c r="DF38" i="9"/>
  <c r="BU39" i="9"/>
  <c r="BV39" i="9"/>
  <c r="BW39" i="9"/>
  <c r="BX39" i="9"/>
  <c r="BY39" i="9"/>
  <c r="BZ39" i="9"/>
  <c r="CA39" i="9"/>
  <c r="CB39" i="9"/>
  <c r="CC39" i="9"/>
  <c r="CD39" i="9"/>
  <c r="CE39" i="9"/>
  <c r="CF39" i="9"/>
  <c r="CG39" i="9"/>
  <c r="CH39" i="9"/>
  <c r="CI39" i="9"/>
  <c r="CJ39" i="9"/>
  <c r="CK39" i="9"/>
  <c r="CL39" i="9"/>
  <c r="CM39" i="9"/>
  <c r="CN39" i="9"/>
  <c r="CO39" i="9"/>
  <c r="CP39" i="9"/>
  <c r="CQ39" i="9"/>
  <c r="CR39" i="9"/>
  <c r="CS39" i="9"/>
  <c r="CT39" i="9"/>
  <c r="CU39" i="9"/>
  <c r="CV39" i="9"/>
  <c r="CW39" i="9"/>
  <c r="CX39" i="9"/>
  <c r="CY39" i="9"/>
  <c r="CZ39" i="9"/>
  <c r="DA39" i="9"/>
  <c r="DB39" i="9"/>
  <c r="DC39" i="9"/>
  <c r="DD39" i="9"/>
  <c r="DE39" i="9"/>
  <c r="DF39" i="9"/>
  <c r="BU40" i="9"/>
  <c r="BV40" i="9"/>
  <c r="BW40" i="9"/>
  <c r="BX40" i="9"/>
  <c r="BY40" i="9"/>
  <c r="BZ40" i="9"/>
  <c r="CA40" i="9"/>
  <c r="CB40" i="9"/>
  <c r="CC40" i="9"/>
  <c r="CD40" i="9"/>
  <c r="CE40" i="9"/>
  <c r="CF40" i="9"/>
  <c r="CG40" i="9"/>
  <c r="CH40" i="9"/>
  <c r="CI40" i="9"/>
  <c r="CJ40" i="9"/>
  <c r="CK40" i="9"/>
  <c r="CL40" i="9"/>
  <c r="CM40" i="9"/>
  <c r="CN40" i="9"/>
  <c r="CO40" i="9"/>
  <c r="CP40" i="9"/>
  <c r="CQ40" i="9"/>
  <c r="CR40" i="9"/>
  <c r="CS40" i="9"/>
  <c r="CT40" i="9"/>
  <c r="CU40" i="9"/>
  <c r="CV40" i="9"/>
  <c r="CW40" i="9"/>
  <c r="CX40" i="9"/>
  <c r="CY40" i="9"/>
  <c r="CZ40" i="9"/>
  <c r="DA40" i="9"/>
  <c r="DB40" i="9"/>
  <c r="DC40" i="9"/>
  <c r="DD40" i="9"/>
  <c r="DE40" i="9"/>
  <c r="DF40" i="9"/>
  <c r="BU41" i="9"/>
  <c r="BV41" i="9"/>
  <c r="BW41" i="9"/>
  <c r="BX41" i="9"/>
  <c r="BY41" i="9"/>
  <c r="BZ41" i="9"/>
  <c r="CA41" i="9"/>
  <c r="CB41" i="9"/>
  <c r="CC41" i="9"/>
  <c r="CD41" i="9"/>
  <c r="CE41" i="9"/>
  <c r="CF41" i="9"/>
  <c r="CG41" i="9"/>
  <c r="CH41" i="9"/>
  <c r="CI41" i="9"/>
  <c r="CJ41" i="9"/>
  <c r="CK41" i="9"/>
  <c r="CL41" i="9"/>
  <c r="CM41" i="9"/>
  <c r="CN41" i="9"/>
  <c r="CO41" i="9"/>
  <c r="CP41" i="9"/>
  <c r="CQ41" i="9"/>
  <c r="CR41" i="9"/>
  <c r="CS41" i="9"/>
  <c r="CT41" i="9"/>
  <c r="CU41" i="9"/>
  <c r="CV41" i="9"/>
  <c r="CW41" i="9"/>
  <c r="CX41" i="9"/>
  <c r="CY41" i="9"/>
  <c r="CZ41" i="9"/>
  <c r="DA41" i="9"/>
  <c r="DB41" i="9"/>
  <c r="DC41" i="9"/>
  <c r="DD41" i="9"/>
  <c r="DE41" i="9"/>
  <c r="DF41" i="9"/>
  <c r="BU42" i="9"/>
  <c r="BV42" i="9"/>
  <c r="BW42" i="9"/>
  <c r="BX42" i="9"/>
  <c r="BY42" i="9"/>
  <c r="BZ42" i="9"/>
  <c r="CA42" i="9"/>
  <c r="CB42" i="9"/>
  <c r="CC42" i="9"/>
  <c r="CD42" i="9"/>
  <c r="CE42" i="9"/>
  <c r="CF42" i="9"/>
  <c r="CG42" i="9"/>
  <c r="CH42" i="9"/>
  <c r="CI42" i="9"/>
  <c r="CJ42" i="9"/>
  <c r="CK42" i="9"/>
  <c r="CL42" i="9"/>
  <c r="CM42" i="9"/>
  <c r="CN42" i="9"/>
  <c r="CO42" i="9"/>
  <c r="CP42" i="9"/>
  <c r="CQ42" i="9"/>
  <c r="CR42" i="9"/>
  <c r="CS42" i="9"/>
  <c r="CT42" i="9"/>
  <c r="CU42" i="9"/>
  <c r="CV42" i="9"/>
  <c r="CW42" i="9"/>
  <c r="CX42" i="9"/>
  <c r="CY42" i="9"/>
  <c r="CZ42" i="9"/>
  <c r="DA42" i="9"/>
  <c r="DB42" i="9"/>
  <c r="DC42" i="9"/>
  <c r="DD42" i="9"/>
  <c r="DE42" i="9"/>
  <c r="DF42" i="9"/>
  <c r="BU43" i="9"/>
  <c r="BV43" i="9"/>
  <c r="BW43" i="9"/>
  <c r="BX43" i="9"/>
  <c r="BY43" i="9"/>
  <c r="BZ43" i="9"/>
  <c r="CA43" i="9"/>
  <c r="CB43" i="9"/>
  <c r="CC43" i="9"/>
  <c r="CD43" i="9"/>
  <c r="CE43" i="9"/>
  <c r="CF43" i="9"/>
  <c r="CG43" i="9"/>
  <c r="CH43" i="9"/>
  <c r="CI43" i="9"/>
  <c r="CJ43" i="9"/>
  <c r="CK43" i="9"/>
  <c r="CL43" i="9"/>
  <c r="CM43" i="9"/>
  <c r="CN43" i="9"/>
  <c r="CO43" i="9"/>
  <c r="CP43" i="9"/>
  <c r="CQ43" i="9"/>
  <c r="CR43" i="9"/>
  <c r="CS43" i="9"/>
  <c r="CT43" i="9"/>
  <c r="CU43" i="9"/>
  <c r="CV43" i="9"/>
  <c r="CW43" i="9"/>
  <c r="CX43" i="9"/>
  <c r="CY43" i="9"/>
  <c r="CZ43" i="9"/>
  <c r="DA43" i="9"/>
  <c r="DB43" i="9"/>
  <c r="DC43" i="9"/>
  <c r="DD43" i="9"/>
  <c r="DE43" i="9"/>
  <c r="DF43" i="9"/>
  <c r="BU44" i="9"/>
  <c r="BV44" i="9"/>
  <c r="BW44" i="9"/>
  <c r="BX44" i="9"/>
  <c r="BY44" i="9"/>
  <c r="BZ44" i="9"/>
  <c r="CA44" i="9"/>
  <c r="CB44" i="9"/>
  <c r="CC44" i="9"/>
  <c r="CD44" i="9"/>
  <c r="CE44" i="9"/>
  <c r="CF44" i="9"/>
  <c r="CG44" i="9"/>
  <c r="CH44" i="9"/>
  <c r="CI44" i="9"/>
  <c r="CJ44" i="9"/>
  <c r="CK44" i="9"/>
  <c r="CL44" i="9"/>
  <c r="CM44" i="9"/>
  <c r="CN44" i="9"/>
  <c r="CO44" i="9"/>
  <c r="CP44" i="9"/>
  <c r="CQ44" i="9"/>
  <c r="CR44" i="9"/>
  <c r="CS44" i="9"/>
  <c r="CT44" i="9"/>
  <c r="CU44" i="9"/>
  <c r="CV44" i="9"/>
  <c r="CW44" i="9"/>
  <c r="CX44" i="9"/>
  <c r="CY44" i="9"/>
  <c r="CZ44" i="9"/>
  <c r="DA44" i="9"/>
  <c r="DB44" i="9"/>
  <c r="DC44" i="9"/>
  <c r="DD44" i="9"/>
  <c r="DE44" i="9"/>
  <c r="DF44" i="9"/>
  <c r="BU45" i="9"/>
  <c r="BV45" i="9"/>
  <c r="BW45" i="9"/>
  <c r="BX45" i="9"/>
  <c r="BY45" i="9"/>
  <c r="BZ45" i="9"/>
  <c r="CA45" i="9"/>
  <c r="CB45" i="9"/>
  <c r="CC45" i="9"/>
  <c r="CD45" i="9"/>
  <c r="CE45" i="9"/>
  <c r="CF45" i="9"/>
  <c r="CG45" i="9"/>
  <c r="CH45" i="9"/>
  <c r="CI45" i="9"/>
  <c r="CJ45" i="9"/>
  <c r="CK45" i="9"/>
  <c r="CL45" i="9"/>
  <c r="CM45" i="9"/>
  <c r="CN45" i="9"/>
  <c r="CO45" i="9"/>
  <c r="CP45" i="9"/>
  <c r="CQ45" i="9"/>
  <c r="CR45" i="9"/>
  <c r="CS45" i="9"/>
  <c r="CT45" i="9"/>
  <c r="CU45" i="9"/>
  <c r="CV45" i="9"/>
  <c r="CW45" i="9"/>
  <c r="CX45" i="9"/>
  <c r="CY45" i="9"/>
  <c r="CZ45" i="9"/>
  <c r="DA45" i="9"/>
  <c r="DB45" i="9"/>
  <c r="DC45" i="9"/>
  <c r="DD45" i="9"/>
  <c r="DE45" i="9"/>
  <c r="DF45" i="9"/>
  <c r="BU46" i="9"/>
  <c r="BV46" i="9"/>
  <c r="BW46" i="9"/>
  <c r="BX46" i="9"/>
  <c r="BY46" i="9"/>
  <c r="BZ46" i="9"/>
  <c r="CA46" i="9"/>
  <c r="CB46" i="9"/>
  <c r="CC46" i="9"/>
  <c r="CD46" i="9"/>
  <c r="CE46" i="9"/>
  <c r="CF46" i="9"/>
  <c r="CG46" i="9"/>
  <c r="CH46" i="9"/>
  <c r="CI46" i="9"/>
  <c r="CJ46" i="9"/>
  <c r="CK46" i="9"/>
  <c r="CL46" i="9"/>
  <c r="CM46" i="9"/>
  <c r="CN46" i="9"/>
  <c r="CO46" i="9"/>
  <c r="CP46" i="9"/>
  <c r="CQ46" i="9"/>
  <c r="CR46" i="9"/>
  <c r="CS46" i="9"/>
  <c r="CT46" i="9"/>
  <c r="CU46" i="9"/>
  <c r="CV46" i="9"/>
  <c r="CW46" i="9"/>
  <c r="CX46" i="9"/>
  <c r="CY46" i="9"/>
  <c r="CZ46" i="9"/>
  <c r="DA46" i="9"/>
  <c r="DB46" i="9"/>
  <c r="DC46" i="9"/>
  <c r="DD46" i="9"/>
  <c r="DE46" i="9"/>
  <c r="DF46" i="9"/>
  <c r="BU47" i="9"/>
  <c r="BV47" i="9"/>
  <c r="BW47" i="9"/>
  <c r="BX47" i="9"/>
  <c r="BY47" i="9"/>
  <c r="BZ47" i="9"/>
  <c r="CA47" i="9"/>
  <c r="CB47" i="9"/>
  <c r="CC47" i="9"/>
  <c r="CD47" i="9"/>
  <c r="CE47" i="9"/>
  <c r="CF47" i="9"/>
  <c r="CG47" i="9"/>
  <c r="CH47" i="9"/>
  <c r="CI47" i="9"/>
  <c r="CJ47" i="9"/>
  <c r="CK47" i="9"/>
  <c r="CL47" i="9"/>
  <c r="CM47" i="9"/>
  <c r="CN47" i="9"/>
  <c r="CO47" i="9"/>
  <c r="CP47" i="9"/>
  <c r="CQ47" i="9"/>
  <c r="CR47" i="9"/>
  <c r="CS47" i="9"/>
  <c r="CT47" i="9"/>
  <c r="CU47" i="9"/>
  <c r="CV47" i="9"/>
  <c r="CW47" i="9"/>
  <c r="CX47" i="9"/>
  <c r="CY47" i="9"/>
  <c r="CZ47" i="9"/>
  <c r="DA47" i="9"/>
  <c r="DB47" i="9"/>
  <c r="DC47" i="9"/>
  <c r="DD47" i="9"/>
  <c r="DE47" i="9"/>
  <c r="DF47" i="9"/>
  <c r="BU48" i="9"/>
  <c r="BV48" i="9"/>
  <c r="BW48" i="9"/>
  <c r="BX48" i="9"/>
  <c r="BY48" i="9"/>
  <c r="BZ48" i="9"/>
  <c r="CA48" i="9"/>
  <c r="CB48" i="9"/>
  <c r="CC48" i="9"/>
  <c r="CD48" i="9"/>
  <c r="CE48" i="9"/>
  <c r="CF48" i="9"/>
  <c r="CG48" i="9"/>
  <c r="CH48" i="9"/>
  <c r="CI48" i="9"/>
  <c r="CJ48" i="9"/>
  <c r="CK48" i="9"/>
  <c r="CL48" i="9"/>
  <c r="CM48" i="9"/>
  <c r="CN48" i="9"/>
  <c r="CO48" i="9"/>
  <c r="CP48" i="9"/>
  <c r="CQ48" i="9"/>
  <c r="CR48" i="9"/>
  <c r="CS48" i="9"/>
  <c r="CT48" i="9"/>
  <c r="CU48" i="9"/>
  <c r="CV48" i="9"/>
  <c r="CW48" i="9"/>
  <c r="CX48" i="9"/>
  <c r="CY48" i="9"/>
  <c r="CZ48" i="9"/>
  <c r="DA48" i="9"/>
  <c r="DB48" i="9"/>
  <c r="DC48" i="9"/>
  <c r="DD48" i="9"/>
  <c r="DE48" i="9"/>
  <c r="DF48" i="9"/>
  <c r="BU49" i="9"/>
  <c r="BV49" i="9"/>
  <c r="BW49" i="9"/>
  <c r="BX49" i="9"/>
  <c r="BY49" i="9"/>
  <c r="BZ49" i="9"/>
  <c r="CA49" i="9"/>
  <c r="CB49" i="9"/>
  <c r="CC49" i="9"/>
  <c r="CD49" i="9"/>
  <c r="CE49" i="9"/>
  <c r="CF49" i="9"/>
  <c r="CG49" i="9"/>
  <c r="CH49" i="9"/>
  <c r="CI49" i="9"/>
  <c r="CJ49" i="9"/>
  <c r="CK49" i="9"/>
  <c r="CL49" i="9"/>
  <c r="CM49" i="9"/>
  <c r="CN49" i="9"/>
  <c r="CO49" i="9"/>
  <c r="CP49" i="9"/>
  <c r="CQ49" i="9"/>
  <c r="CR49" i="9"/>
  <c r="CS49" i="9"/>
  <c r="CT49" i="9"/>
  <c r="CU49" i="9"/>
  <c r="CV49" i="9"/>
  <c r="CW49" i="9"/>
  <c r="CX49" i="9"/>
  <c r="CY49" i="9"/>
  <c r="CZ49" i="9"/>
  <c r="DA49" i="9"/>
  <c r="DB49" i="9"/>
  <c r="DC49" i="9"/>
  <c r="DD49" i="9"/>
  <c r="DE49" i="9"/>
  <c r="DF49" i="9"/>
  <c r="BU50" i="9"/>
  <c r="BV50" i="9"/>
  <c r="BW50" i="9"/>
  <c r="BX50" i="9"/>
  <c r="BY50" i="9"/>
  <c r="BZ50" i="9"/>
  <c r="CA50" i="9"/>
  <c r="CB50" i="9"/>
  <c r="CC50" i="9"/>
  <c r="CD50" i="9"/>
  <c r="CE50" i="9"/>
  <c r="CF50" i="9"/>
  <c r="CG50" i="9"/>
  <c r="CH50" i="9"/>
  <c r="CI50" i="9"/>
  <c r="CJ50" i="9"/>
  <c r="CK50" i="9"/>
  <c r="CL50" i="9"/>
  <c r="CM50" i="9"/>
  <c r="CN50" i="9"/>
  <c r="CO50" i="9"/>
  <c r="CP50" i="9"/>
  <c r="CQ50" i="9"/>
  <c r="CR50" i="9"/>
  <c r="CS50" i="9"/>
  <c r="CT50" i="9"/>
  <c r="CU50" i="9"/>
  <c r="CV50" i="9"/>
  <c r="CW50" i="9"/>
  <c r="CX50" i="9"/>
  <c r="CY50" i="9"/>
  <c r="CZ50" i="9"/>
  <c r="DA50" i="9"/>
  <c r="DB50" i="9"/>
  <c r="DC50" i="9"/>
  <c r="DD50" i="9"/>
  <c r="DE50" i="9"/>
  <c r="DF50" i="9"/>
  <c r="BU51" i="9"/>
  <c r="BV51" i="9"/>
  <c r="BW51" i="9"/>
  <c r="BX51" i="9"/>
  <c r="BY51" i="9"/>
  <c r="BZ51" i="9"/>
  <c r="CA51" i="9"/>
  <c r="CB51" i="9"/>
  <c r="CC51" i="9"/>
  <c r="CD51" i="9"/>
  <c r="CE51" i="9"/>
  <c r="CF51" i="9"/>
  <c r="CG51" i="9"/>
  <c r="CH51" i="9"/>
  <c r="CI51" i="9"/>
  <c r="CJ51" i="9"/>
  <c r="CK51" i="9"/>
  <c r="CL51" i="9"/>
  <c r="CM51" i="9"/>
  <c r="CN51" i="9"/>
  <c r="CO51" i="9"/>
  <c r="CP51" i="9"/>
  <c r="CQ51" i="9"/>
  <c r="CR51" i="9"/>
  <c r="CS51" i="9"/>
  <c r="CT51" i="9"/>
  <c r="CU51" i="9"/>
  <c r="CV51" i="9"/>
  <c r="CW51" i="9"/>
  <c r="CX51" i="9"/>
  <c r="CY51" i="9"/>
  <c r="CZ51" i="9"/>
  <c r="DA51" i="9"/>
  <c r="DB51" i="9"/>
  <c r="DC51" i="9"/>
  <c r="DD51" i="9"/>
  <c r="DE51" i="9"/>
  <c r="DF51" i="9"/>
  <c r="BU52" i="9"/>
  <c r="BV52" i="9"/>
  <c r="BW52" i="9"/>
  <c r="BX52" i="9"/>
  <c r="BY52" i="9"/>
  <c r="BZ52" i="9"/>
  <c r="CA52" i="9"/>
  <c r="CB52" i="9"/>
  <c r="CC52" i="9"/>
  <c r="CD52" i="9"/>
  <c r="CE52" i="9"/>
  <c r="CF52" i="9"/>
  <c r="CG52" i="9"/>
  <c r="CH52" i="9"/>
  <c r="CI52" i="9"/>
  <c r="CJ52" i="9"/>
  <c r="CK52" i="9"/>
  <c r="CL52" i="9"/>
  <c r="CM52" i="9"/>
  <c r="CN52" i="9"/>
  <c r="CO52" i="9"/>
  <c r="CP52" i="9"/>
  <c r="CQ52" i="9"/>
  <c r="CR52" i="9"/>
  <c r="CS52" i="9"/>
  <c r="CT52" i="9"/>
  <c r="CU52" i="9"/>
  <c r="CV52" i="9"/>
  <c r="CW52" i="9"/>
  <c r="CX52" i="9"/>
  <c r="CY52" i="9"/>
  <c r="CZ52" i="9"/>
  <c r="DA52" i="9"/>
  <c r="DB52" i="9"/>
  <c r="DC52" i="9"/>
  <c r="DD52" i="9"/>
  <c r="DE52" i="9"/>
  <c r="DF52" i="9"/>
  <c r="BU53" i="9"/>
  <c r="BV53" i="9"/>
  <c r="BW53" i="9"/>
  <c r="BX53" i="9"/>
  <c r="BY53" i="9"/>
  <c r="BZ53" i="9"/>
  <c r="CA53" i="9"/>
  <c r="CB53" i="9"/>
  <c r="CC53" i="9"/>
  <c r="CD53" i="9"/>
  <c r="CE53" i="9"/>
  <c r="CF53" i="9"/>
  <c r="CG53" i="9"/>
  <c r="CH53" i="9"/>
  <c r="CI53" i="9"/>
  <c r="CJ53" i="9"/>
  <c r="CK53" i="9"/>
  <c r="CL53" i="9"/>
  <c r="CM53" i="9"/>
  <c r="CN53" i="9"/>
  <c r="CO53" i="9"/>
  <c r="CP53" i="9"/>
  <c r="CQ53" i="9"/>
  <c r="CR53" i="9"/>
  <c r="CS53" i="9"/>
  <c r="CT53" i="9"/>
  <c r="CU53" i="9"/>
  <c r="CV53" i="9"/>
  <c r="CW53" i="9"/>
  <c r="CX53" i="9"/>
  <c r="CY53" i="9"/>
  <c r="CZ53" i="9"/>
  <c r="DA53" i="9"/>
  <c r="DB53" i="9"/>
  <c r="DC53" i="9"/>
  <c r="DD53" i="9"/>
  <c r="DE53" i="9"/>
  <c r="DF53" i="9"/>
  <c r="BY6" i="9"/>
  <c r="BZ6" i="9"/>
  <c r="CA6" i="9"/>
  <c r="CB6" i="9"/>
  <c r="CC6" i="9"/>
  <c r="CD6" i="9"/>
  <c r="CE6" i="9"/>
  <c r="CF6" i="9"/>
  <c r="CG6" i="9"/>
  <c r="CH6" i="9"/>
  <c r="CI6" i="9"/>
  <c r="CJ6" i="9"/>
  <c r="CK6" i="9"/>
  <c r="CL6" i="9"/>
  <c r="CM6" i="9"/>
  <c r="CN6" i="9"/>
  <c r="CO6" i="9"/>
  <c r="CP6" i="9"/>
  <c r="CQ6" i="9"/>
  <c r="CR6" i="9"/>
  <c r="CS6" i="9"/>
  <c r="CT6" i="9"/>
  <c r="CU6" i="9"/>
  <c r="CV6" i="9"/>
  <c r="CW6" i="9"/>
  <c r="CX6" i="9"/>
  <c r="CY6" i="9"/>
  <c r="CZ6" i="9"/>
  <c r="DA6" i="9"/>
  <c r="DB6" i="9"/>
  <c r="DC6" i="9"/>
  <c r="DD6" i="9"/>
  <c r="DE6" i="9"/>
  <c r="DF6" i="9"/>
  <c r="BV6" i="9"/>
  <c r="BW6" i="9"/>
  <c r="BX6" i="9"/>
  <c r="BU6" i="9"/>
  <c r="BI41" i="8" l="1"/>
  <c r="BG41" i="8"/>
  <c r="BE41" i="8"/>
  <c r="BC41" i="8"/>
  <c r="BA41" i="8"/>
  <c r="BA39" i="8"/>
  <c r="BI33" i="8"/>
  <c r="BG33" i="8"/>
  <c r="BE33" i="8"/>
  <c r="BC33" i="8"/>
  <c r="BA33" i="8"/>
  <c r="BI24" i="8"/>
  <c r="BG24" i="8"/>
  <c r="BE24" i="8"/>
  <c r="BC24" i="8"/>
  <c r="BA24" i="8"/>
  <c r="BI23" i="8"/>
  <c r="BG23" i="8"/>
  <c r="BE23" i="8"/>
  <c r="BC23" i="8"/>
  <c r="BB7" i="8"/>
  <c r="BA23" i="8"/>
  <c r="BI22" i="8"/>
  <c r="BG22" i="8"/>
  <c r="BE22" i="8"/>
  <c r="BC22" i="8"/>
  <c r="BA22" i="8"/>
  <c r="BI21" i="8"/>
  <c r="BG21" i="8"/>
  <c r="BE21" i="8"/>
  <c r="BC21" i="8"/>
  <c r="BA21" i="8"/>
  <c r="BI20" i="8"/>
  <c r="BG20" i="8"/>
  <c r="BE20" i="8"/>
  <c r="BC20" i="8"/>
  <c r="BA20" i="8"/>
  <c r="BI19" i="8"/>
  <c r="BG19" i="8"/>
  <c r="BE19" i="8"/>
  <c r="BC19" i="8"/>
  <c r="BA19" i="8"/>
  <c r="BI18" i="8"/>
  <c r="BG18" i="8"/>
  <c r="BE18" i="8"/>
  <c r="BC18" i="8"/>
  <c r="BA18" i="8"/>
  <c r="BI17" i="8"/>
  <c r="BG17" i="8"/>
  <c r="BE17" i="8"/>
  <c r="BC17" i="8"/>
  <c r="BA17" i="8"/>
  <c r="BI16" i="8"/>
  <c r="BG16" i="8"/>
  <c r="BE16" i="8"/>
  <c r="BC16" i="8"/>
  <c r="BA16" i="8"/>
  <c r="BI15" i="8"/>
  <c r="BG15" i="8"/>
  <c r="BE15" i="8"/>
  <c r="BC15" i="8"/>
  <c r="BA15" i="8"/>
  <c r="BI14" i="8"/>
  <c r="BE14" i="8"/>
  <c r="BC14" i="8"/>
  <c r="BA14" i="8"/>
  <c r="BI13" i="8"/>
  <c r="BG13" i="8"/>
  <c r="BE13" i="8"/>
  <c r="BC13" i="8"/>
  <c r="BA13" i="8"/>
  <c r="BI12" i="8"/>
  <c r="BG12" i="8"/>
  <c r="BE12" i="8"/>
  <c r="BC12" i="8"/>
  <c r="BA12" i="8"/>
  <c r="BI11" i="8"/>
  <c r="BG11" i="8"/>
  <c r="BE11" i="8"/>
  <c r="BC11" i="8"/>
  <c r="BA11" i="8"/>
  <c r="BI10" i="8"/>
  <c r="BG10" i="8"/>
  <c r="BE10" i="8"/>
  <c r="BC10" i="8"/>
  <c r="BA10" i="8"/>
  <c r="BI9" i="8"/>
  <c r="BG9" i="8"/>
  <c r="BE9" i="8"/>
  <c r="BC9" i="8"/>
  <c r="BA9" i="8"/>
  <c r="BI8" i="8"/>
  <c r="BG8" i="8"/>
  <c r="BE8" i="8"/>
  <c r="BC8" i="8"/>
  <c r="BA8" i="8"/>
  <c r="BI7" i="8"/>
  <c r="BG7" i="8"/>
  <c r="BE7" i="8"/>
  <c r="BC7" i="8"/>
  <c r="BA7" i="8"/>
  <c r="BI6" i="8"/>
  <c r="BE6" i="8"/>
  <c r="BC6" i="8"/>
  <c r="BA6" i="8"/>
  <c r="BH5" i="8"/>
  <c r="BD5" i="8"/>
  <c r="N42" i="8"/>
  <c r="N40" i="8"/>
  <c r="N38" i="8"/>
  <c r="N36" i="8"/>
  <c r="N34" i="8"/>
  <c r="N32" i="8"/>
  <c r="N30" i="8"/>
  <c r="N28" i="8"/>
  <c r="N26" i="8"/>
  <c r="N24" i="8"/>
  <c r="N22" i="8"/>
  <c r="N20" i="8"/>
  <c r="N18" i="8"/>
  <c r="N16" i="8"/>
  <c r="N14" i="8"/>
  <c r="N12" i="8"/>
  <c r="N10" i="8"/>
  <c r="N8" i="8"/>
  <c r="N6" i="8"/>
  <c r="BF5" i="8"/>
  <c r="BB5" i="8"/>
  <c r="N41" i="8"/>
  <c r="N39" i="8"/>
  <c r="N37" i="8"/>
  <c r="N35" i="8"/>
  <c r="N33" i="8"/>
  <c r="N31" i="8"/>
  <c r="N29" i="8"/>
  <c r="N27" i="8"/>
  <c r="N25" i="8"/>
  <c r="N23" i="8"/>
  <c r="N21" i="8"/>
  <c r="N19" i="8"/>
  <c r="N17" i="8"/>
  <c r="N15" i="8"/>
  <c r="N13" i="8"/>
  <c r="N11" i="8"/>
  <c r="N9" i="8"/>
  <c r="N7" i="8"/>
  <c r="BI5" i="8"/>
  <c r="BG5" i="8"/>
  <c r="BE5" i="8"/>
  <c r="BC5" i="8"/>
  <c r="BA5" i="8"/>
  <c r="BH24" i="8"/>
  <c r="BF24" i="8"/>
  <c r="BD24" i="8"/>
  <c r="BB24" i="8"/>
  <c r="BH22" i="8"/>
  <c r="BF22" i="8"/>
  <c r="BD22" i="8"/>
  <c r="BB22" i="8"/>
  <c r="BH7" i="8"/>
  <c r="BD7" i="8"/>
  <c r="BH41" i="8"/>
  <c r="BF41" i="8"/>
  <c r="BD41" i="8"/>
  <c r="BB41" i="8"/>
  <c r="BH39" i="8"/>
  <c r="BD39" i="8"/>
  <c r="BD35" i="8"/>
  <c r="BH33" i="8"/>
  <c r="BF33" i="8"/>
  <c r="BD33" i="8"/>
  <c r="BB33" i="8"/>
  <c r="BH23" i="8"/>
  <c r="BF23" i="8"/>
  <c r="BD23" i="8"/>
  <c r="BB23" i="8"/>
  <c r="BH21" i="8"/>
  <c r="BF21" i="8"/>
  <c r="BD21" i="8"/>
  <c r="BB21" i="8"/>
  <c r="BH20" i="8"/>
  <c r="BF20" i="8"/>
  <c r="BD20" i="8"/>
  <c r="BB20" i="8"/>
  <c r="BH19" i="8"/>
  <c r="BF19" i="8"/>
  <c r="BD19" i="8"/>
  <c r="BB19" i="8"/>
  <c r="BH18" i="8"/>
  <c r="BF18" i="8"/>
  <c r="BD18" i="8"/>
  <c r="BB18" i="8"/>
  <c r="BH17" i="8"/>
  <c r="BF17" i="8"/>
  <c r="BD17" i="8"/>
  <c r="BB17" i="8"/>
  <c r="BH16" i="8"/>
  <c r="BF16" i="8"/>
  <c r="BD16" i="8"/>
  <c r="BB16" i="8"/>
  <c r="BH15" i="8"/>
  <c r="BF15" i="8"/>
  <c r="BD15" i="8"/>
  <c r="BB15" i="8"/>
  <c r="BH14" i="8"/>
  <c r="BF14" i="8"/>
  <c r="BD14" i="8"/>
  <c r="BB14" i="8"/>
  <c r="BH13" i="8"/>
  <c r="BF13" i="8"/>
  <c r="BD13" i="8"/>
  <c r="BB13" i="8"/>
  <c r="BH12" i="8"/>
  <c r="BF12" i="8"/>
  <c r="BD12" i="8"/>
  <c r="BB12" i="8"/>
  <c r="BH11" i="8"/>
  <c r="BF11" i="8"/>
  <c r="BD11" i="8"/>
  <c r="BB11" i="8"/>
  <c r="BH10" i="8"/>
  <c r="BF10" i="8"/>
  <c r="BD10" i="8"/>
  <c r="BB10" i="8"/>
  <c r="BH9" i="8"/>
  <c r="BF9" i="8"/>
  <c r="BD9" i="8"/>
  <c r="BB9" i="8"/>
  <c r="BH8" i="8"/>
  <c r="BF8" i="8"/>
  <c r="F42" i="8"/>
  <c r="F40" i="8"/>
  <c r="F38" i="8"/>
  <c r="F36" i="8"/>
  <c r="F34" i="8"/>
  <c r="F32" i="8"/>
  <c r="F30" i="8"/>
  <c r="F28" i="8"/>
  <c r="F26" i="8"/>
  <c r="F24" i="8"/>
  <c r="F22" i="8"/>
  <c r="F20" i="8"/>
  <c r="F18" i="8"/>
  <c r="F16" i="8"/>
  <c r="F14" i="8"/>
  <c r="F12" i="8"/>
  <c r="F10" i="8"/>
  <c r="F8" i="8"/>
  <c r="F6" i="8"/>
  <c r="F41" i="8"/>
  <c r="F39" i="8"/>
  <c r="F37" i="8"/>
  <c r="F35" i="8"/>
  <c r="F33" i="8"/>
  <c r="F31" i="8"/>
  <c r="F29" i="8"/>
  <c r="F27" i="8"/>
  <c r="F25" i="8"/>
  <c r="F23" i="8"/>
  <c r="F21" i="8"/>
  <c r="F19" i="8"/>
  <c r="F17" i="8"/>
  <c r="F15" i="8"/>
  <c r="F13" i="8"/>
  <c r="F11" i="8"/>
  <c r="F9" i="8"/>
  <c r="F7" i="8"/>
  <c r="BD8" i="8"/>
  <c r="BB8" i="8"/>
  <c r="BH6" i="8"/>
  <c r="BF6" i="8"/>
  <c r="BD6" i="8"/>
  <c r="BB6" i="8"/>
  <c r="HU6" i="9"/>
  <c r="HV6" i="9"/>
  <c r="HX6" i="9"/>
  <c r="HZ6" i="9"/>
  <c r="IB6" i="9"/>
  <c r="ID6" i="9"/>
  <c r="IF6" i="9"/>
  <c r="IH6" i="9"/>
  <c r="IJ6" i="9"/>
  <c r="IL6" i="9"/>
  <c r="IN6" i="9"/>
  <c r="IP6" i="9"/>
  <c r="IR6" i="9"/>
  <c r="IT6" i="9"/>
  <c r="IV6" i="9"/>
  <c r="IX6" i="9"/>
  <c r="IZ6" i="9"/>
  <c r="JB6" i="9"/>
  <c r="JD6" i="9"/>
  <c r="JF6" i="9"/>
  <c r="HV7" i="9"/>
  <c r="HX7" i="9"/>
  <c r="HZ7" i="9"/>
  <c r="IB7" i="9"/>
  <c r="ID7" i="9"/>
  <c r="IF7" i="9"/>
  <c r="IH7" i="9"/>
  <c r="IJ7" i="9"/>
  <c r="IL7" i="9"/>
  <c r="IN7" i="9"/>
  <c r="IP7" i="9"/>
  <c r="IR7" i="9"/>
  <c r="IT7" i="9"/>
  <c r="IV7" i="9"/>
  <c r="IX7" i="9"/>
  <c r="IZ7" i="9"/>
  <c r="JB7" i="9"/>
  <c r="JD7" i="9"/>
  <c r="JF7" i="9"/>
  <c r="HV8" i="9"/>
  <c r="HX8" i="9"/>
  <c r="HZ8" i="9"/>
  <c r="IB8" i="9"/>
  <c r="ID8" i="9"/>
  <c r="IF8" i="9"/>
  <c r="IH8" i="9"/>
  <c r="IJ8" i="9"/>
  <c r="IL8" i="9"/>
  <c r="IN8" i="9"/>
  <c r="IP8" i="9"/>
  <c r="JE43" i="9"/>
  <c r="JC43" i="9"/>
  <c r="JA43" i="9"/>
  <c r="IY43" i="9"/>
  <c r="IW43" i="9"/>
  <c r="IU43" i="9"/>
  <c r="IS43" i="9"/>
  <c r="IQ43" i="9"/>
  <c r="IO43" i="9"/>
  <c r="IM43" i="9"/>
  <c r="IK43" i="9"/>
  <c r="II43" i="9"/>
  <c r="IG43" i="9"/>
  <c r="IE43" i="9"/>
  <c r="IC43" i="9"/>
  <c r="IA43" i="9"/>
  <c r="HY43" i="9"/>
  <c r="HW43" i="9"/>
  <c r="HU43" i="9"/>
  <c r="JE42" i="9"/>
  <c r="JC42" i="9"/>
  <c r="JA42" i="9"/>
  <c r="IY42" i="9"/>
  <c r="IW42" i="9"/>
  <c r="IU42" i="9"/>
  <c r="IS42" i="9"/>
  <c r="IQ42" i="9"/>
  <c r="IO42" i="9"/>
  <c r="IM42" i="9"/>
  <c r="IK42" i="9"/>
  <c r="II42" i="9"/>
  <c r="IG42" i="9"/>
  <c r="IE42" i="9"/>
  <c r="IC42" i="9"/>
  <c r="IA42" i="9"/>
  <c r="HY42" i="9"/>
  <c r="HW42" i="9"/>
  <c r="HU42" i="9"/>
  <c r="JE41" i="9"/>
  <c r="JC41" i="9"/>
  <c r="JA41" i="9"/>
  <c r="IY41" i="9"/>
  <c r="IW41" i="9"/>
  <c r="IU41" i="9"/>
  <c r="IS41" i="9"/>
  <c r="IQ41" i="9"/>
  <c r="IO41" i="9"/>
  <c r="IM41" i="9"/>
  <c r="IK41" i="9"/>
  <c r="II41" i="9"/>
  <c r="IG41" i="9"/>
  <c r="IE41" i="9"/>
  <c r="IC41" i="9"/>
  <c r="IA41" i="9"/>
  <c r="HY41" i="9"/>
  <c r="HW41" i="9"/>
  <c r="HU41" i="9"/>
  <c r="JE40" i="9"/>
  <c r="JC40" i="9"/>
  <c r="JA40" i="9"/>
  <c r="IY40" i="9"/>
  <c r="IW40" i="9"/>
  <c r="IU40" i="9"/>
  <c r="IS40" i="9"/>
  <c r="IQ40" i="9"/>
  <c r="IO40" i="9"/>
  <c r="IM40" i="9"/>
  <c r="IK40" i="9"/>
  <c r="II40" i="9"/>
  <c r="IG40" i="9"/>
  <c r="IE40" i="9"/>
  <c r="IC40" i="9"/>
  <c r="IA40" i="9"/>
  <c r="HY40" i="9"/>
  <c r="HW40" i="9"/>
  <c r="HU40" i="9"/>
  <c r="JE39" i="9"/>
  <c r="JC39" i="9"/>
  <c r="JA39" i="9"/>
  <c r="IY39" i="9"/>
  <c r="IW39" i="9"/>
  <c r="IU39" i="9"/>
  <c r="IS39" i="9"/>
  <c r="IQ39" i="9"/>
  <c r="IO39" i="9"/>
  <c r="JF43" i="9"/>
  <c r="JB43" i="9"/>
  <c r="IX43" i="9"/>
  <c r="IT43" i="9"/>
  <c r="IP43" i="9"/>
  <c r="IL43" i="9"/>
  <c r="IH43" i="9"/>
  <c r="ID43" i="9"/>
  <c r="HZ43" i="9"/>
  <c r="HV43" i="9"/>
  <c r="JD42" i="9"/>
  <c r="IZ42" i="9"/>
  <c r="IV42" i="9"/>
  <c r="IR42" i="9"/>
  <c r="IN42" i="9"/>
  <c r="IJ42" i="9"/>
  <c r="IF42" i="9"/>
  <c r="IB42" i="9"/>
  <c r="HX42" i="9"/>
  <c r="JF41" i="9"/>
  <c r="JB41" i="9"/>
  <c r="IX41" i="9"/>
  <c r="IT41" i="9"/>
  <c r="IP41" i="9"/>
  <c r="IL41" i="9"/>
  <c r="IH41" i="9"/>
  <c r="ID41" i="9"/>
  <c r="HZ41" i="9"/>
  <c r="HV41" i="9"/>
  <c r="JD40" i="9"/>
  <c r="IZ40" i="9"/>
  <c r="IV40" i="9"/>
  <c r="IR40" i="9"/>
  <c r="IN40" i="9"/>
  <c r="IJ40" i="9"/>
  <c r="IF40" i="9"/>
  <c r="IB40" i="9"/>
  <c r="HX40" i="9"/>
  <c r="JF39" i="9"/>
  <c r="JB39" i="9"/>
  <c r="IX39" i="9"/>
  <c r="IT39" i="9"/>
  <c r="IP39" i="9"/>
  <c r="IM39" i="9"/>
  <c r="IK39" i="9"/>
  <c r="II39" i="9"/>
  <c r="IG39" i="9"/>
  <c r="IE39" i="9"/>
  <c r="IC39" i="9"/>
  <c r="IA39" i="9"/>
  <c r="HY39" i="9"/>
  <c r="HW39" i="9"/>
  <c r="HU39" i="9"/>
  <c r="JE38" i="9"/>
  <c r="JC38" i="9"/>
  <c r="JA38" i="9"/>
  <c r="IY38" i="9"/>
  <c r="IW38" i="9"/>
  <c r="IU38" i="9"/>
  <c r="IS38" i="9"/>
  <c r="IQ38" i="9"/>
  <c r="IO38" i="9"/>
  <c r="IM38" i="9"/>
  <c r="IK38" i="9"/>
  <c r="II38" i="9"/>
  <c r="IG38" i="9"/>
  <c r="IE38" i="9"/>
  <c r="IC38" i="9"/>
  <c r="IA38" i="9"/>
  <c r="HY38" i="9"/>
  <c r="HW38" i="9"/>
  <c r="HU38" i="9"/>
  <c r="JE37" i="9"/>
  <c r="JC37" i="9"/>
  <c r="JA37" i="9"/>
  <c r="IY37" i="9"/>
  <c r="IW37" i="9"/>
  <c r="IU37" i="9"/>
  <c r="IS37" i="9"/>
  <c r="IQ37" i="9"/>
  <c r="IO37" i="9"/>
  <c r="IM37" i="9"/>
  <c r="IK37" i="9"/>
  <c r="II37" i="9"/>
  <c r="IG37" i="9"/>
  <c r="JD43" i="9"/>
  <c r="IZ43" i="9"/>
  <c r="IV43" i="9"/>
  <c r="IR43" i="9"/>
  <c r="IN43" i="9"/>
  <c r="IJ43" i="9"/>
  <c r="IF43" i="9"/>
  <c r="IB43" i="9"/>
  <c r="HX43" i="9"/>
  <c r="JF42" i="9"/>
  <c r="JB42" i="9"/>
  <c r="IX42" i="9"/>
  <c r="IT42" i="9"/>
  <c r="IP42" i="9"/>
  <c r="IL42" i="9"/>
  <c r="IH42" i="9"/>
  <c r="ID42" i="9"/>
  <c r="HZ42" i="9"/>
  <c r="HV42" i="9"/>
  <c r="JD41" i="9"/>
  <c r="IZ41" i="9"/>
  <c r="IV41" i="9"/>
  <c r="IR41" i="9"/>
  <c r="IN41" i="9"/>
  <c r="IJ41" i="9"/>
  <c r="IF41" i="9"/>
  <c r="IB41" i="9"/>
  <c r="HX41" i="9"/>
  <c r="JF40" i="9"/>
  <c r="JB40" i="9"/>
  <c r="IX40" i="9"/>
  <c r="IT40" i="9"/>
  <c r="IP40" i="9"/>
  <c r="IL40" i="9"/>
  <c r="IH40" i="9"/>
  <c r="ID40" i="9"/>
  <c r="HZ40" i="9"/>
  <c r="HV40" i="9"/>
  <c r="JD39" i="9"/>
  <c r="IZ39" i="9"/>
  <c r="IV39" i="9"/>
  <c r="IR39" i="9"/>
  <c r="IN39" i="9"/>
  <c r="IL39" i="9"/>
  <c r="IJ39" i="9"/>
  <c r="IH39" i="9"/>
  <c r="IF39" i="9"/>
  <c r="ID39" i="9"/>
  <c r="IB39" i="9"/>
  <c r="HZ39" i="9"/>
  <c r="HX39" i="9"/>
  <c r="HV39" i="9"/>
  <c r="JF38" i="9"/>
  <c r="JD38" i="9"/>
  <c r="JB38" i="9"/>
  <c r="IZ38" i="9"/>
  <c r="IX38" i="9"/>
  <c r="IV38" i="9"/>
  <c r="IT38" i="9"/>
  <c r="IR38" i="9"/>
  <c r="IP38" i="9"/>
  <c r="IN38" i="9"/>
  <c r="IL38" i="9"/>
  <c r="IJ38" i="9"/>
  <c r="IH38" i="9"/>
  <c r="IF38" i="9"/>
  <c r="ID38" i="9"/>
  <c r="IB38" i="9"/>
  <c r="HZ38" i="9"/>
  <c r="HX38" i="9"/>
  <c r="HV38" i="9"/>
  <c r="JF37" i="9"/>
  <c r="JD37" i="9"/>
  <c r="JB37" i="9"/>
  <c r="IZ37" i="9"/>
  <c r="IX37" i="9"/>
  <c r="IV37" i="9"/>
  <c r="IT37" i="9"/>
  <c r="IR37" i="9"/>
  <c r="IP37" i="9"/>
  <c r="IN37" i="9"/>
  <c r="IL37" i="9"/>
  <c r="IJ37" i="9"/>
  <c r="IH37" i="9"/>
  <c r="IF37" i="9"/>
  <c r="ID37" i="9"/>
  <c r="IB37" i="9"/>
  <c r="HZ37" i="9"/>
  <c r="HX37" i="9"/>
  <c r="HV37" i="9"/>
  <c r="JF36" i="9"/>
  <c r="JD36" i="9"/>
  <c r="JB36" i="9"/>
  <c r="IZ36" i="9"/>
  <c r="IX36" i="9"/>
  <c r="IV36" i="9"/>
  <c r="IT36" i="9"/>
  <c r="IR36" i="9"/>
  <c r="IP36" i="9"/>
  <c r="IN36" i="9"/>
  <c r="IL36" i="9"/>
  <c r="IJ36" i="9"/>
  <c r="IH36" i="9"/>
  <c r="IF36" i="9"/>
  <c r="ID36" i="9"/>
  <c r="IB36" i="9"/>
  <c r="HZ36" i="9"/>
  <c r="HX36" i="9"/>
  <c r="HV36" i="9"/>
  <c r="JF35" i="9"/>
  <c r="JD35" i="9"/>
  <c r="JB35" i="9"/>
  <c r="IZ35" i="9"/>
  <c r="IX35" i="9"/>
  <c r="IV35" i="9"/>
  <c r="IT35" i="9"/>
  <c r="IR35" i="9"/>
  <c r="IP35" i="9"/>
  <c r="IN35" i="9"/>
  <c r="IL35" i="9"/>
  <c r="IJ35" i="9"/>
  <c r="IH35" i="9"/>
  <c r="IF35" i="9"/>
  <c r="ID35" i="9"/>
  <c r="IB35" i="9"/>
  <c r="HZ35" i="9"/>
  <c r="HX35" i="9"/>
  <c r="HV35" i="9"/>
  <c r="JF34" i="9"/>
  <c r="JD34" i="9"/>
  <c r="JB34" i="9"/>
  <c r="IZ34" i="9"/>
  <c r="IX34" i="9"/>
  <c r="IV34" i="9"/>
  <c r="IT34" i="9"/>
  <c r="IR34" i="9"/>
  <c r="IP34" i="9"/>
  <c r="IN34" i="9"/>
  <c r="IL34" i="9"/>
  <c r="IJ34" i="9"/>
  <c r="IH34" i="9"/>
  <c r="IF34" i="9"/>
  <c r="ID34" i="9"/>
  <c r="IB34" i="9"/>
  <c r="HZ34" i="9"/>
  <c r="HX34" i="9"/>
  <c r="HV34" i="9"/>
  <c r="JF33" i="9"/>
  <c r="JD33" i="9"/>
  <c r="JB33" i="9"/>
  <c r="IZ33" i="9"/>
  <c r="IE37" i="9"/>
  <c r="IA37" i="9"/>
  <c r="HW37" i="9"/>
  <c r="JE36" i="9"/>
  <c r="JA36" i="9"/>
  <c r="IW36" i="9"/>
  <c r="IS36" i="9"/>
  <c r="IO36" i="9"/>
  <c r="IK36" i="9"/>
  <c r="IG36" i="9"/>
  <c r="IC36" i="9"/>
  <c r="HY36" i="9"/>
  <c r="HU36" i="9"/>
  <c r="JC35" i="9"/>
  <c r="IY35" i="9"/>
  <c r="IU35" i="9"/>
  <c r="IQ35" i="9"/>
  <c r="IM35" i="9"/>
  <c r="II35" i="9"/>
  <c r="IE35" i="9"/>
  <c r="IA35" i="9"/>
  <c r="HW35" i="9"/>
  <c r="JE34" i="9"/>
  <c r="JA34" i="9"/>
  <c r="IW34" i="9"/>
  <c r="IS34" i="9"/>
  <c r="IO34" i="9"/>
  <c r="IK34" i="9"/>
  <c r="IG34" i="9"/>
  <c r="IC34" i="9"/>
  <c r="HY34" i="9"/>
  <c r="HU34" i="9"/>
  <c r="JC33" i="9"/>
  <c r="IY33" i="9"/>
  <c r="IW33" i="9"/>
  <c r="IU33" i="9"/>
  <c r="IS33" i="9"/>
  <c r="IQ33" i="9"/>
  <c r="IO33" i="9"/>
  <c r="IM33" i="9"/>
  <c r="IK33" i="9"/>
  <c r="II33" i="9"/>
  <c r="IG33" i="9"/>
  <c r="IE33" i="9"/>
  <c r="IC33" i="9"/>
  <c r="IA33" i="9"/>
  <c r="HY33" i="9"/>
  <c r="HW33" i="9"/>
  <c r="HU33" i="9"/>
  <c r="JE32" i="9"/>
  <c r="JC32" i="9"/>
  <c r="JA32" i="9"/>
  <c r="IY32" i="9"/>
  <c r="IW32" i="9"/>
  <c r="IU32" i="9"/>
  <c r="IS32" i="9"/>
  <c r="IQ32" i="9"/>
  <c r="IO32" i="9"/>
  <c r="IM32" i="9"/>
  <c r="IK32" i="9"/>
  <c r="II32" i="9"/>
  <c r="IG32" i="9"/>
  <c r="IE32" i="9"/>
  <c r="IC32" i="9"/>
  <c r="IA32" i="9"/>
  <c r="HY32" i="9"/>
  <c r="HW32" i="9"/>
  <c r="HU32" i="9"/>
  <c r="JE31" i="9"/>
  <c r="JC31" i="9"/>
  <c r="JA31" i="9"/>
  <c r="IY31" i="9"/>
  <c r="IW31" i="9"/>
  <c r="IU31" i="9"/>
  <c r="IS31" i="9"/>
  <c r="IQ31" i="9"/>
  <c r="IO31" i="9"/>
  <c r="IM31" i="9"/>
  <c r="IK31" i="9"/>
  <c r="II31" i="9"/>
  <c r="IG31" i="9"/>
  <c r="IE31" i="9"/>
  <c r="IC31" i="9"/>
  <c r="IA31" i="9"/>
  <c r="HY31" i="9"/>
  <c r="HW31" i="9"/>
  <c r="HU31" i="9"/>
  <c r="JE30" i="9"/>
  <c r="JC30" i="9"/>
  <c r="JA30" i="9"/>
  <c r="IY30" i="9"/>
  <c r="IW30" i="9"/>
  <c r="IU30" i="9"/>
  <c r="IS30" i="9"/>
  <c r="IQ30" i="9"/>
  <c r="IO30" i="9"/>
  <c r="IM30" i="9"/>
  <c r="IK30" i="9"/>
  <c r="II30" i="9"/>
  <c r="IG30" i="9"/>
  <c r="IE30" i="9"/>
  <c r="IC30" i="9"/>
  <c r="IA30" i="9"/>
  <c r="HY30" i="9"/>
  <c r="HW30" i="9"/>
  <c r="HU30" i="9"/>
  <c r="JE29" i="9"/>
  <c r="JC29" i="9"/>
  <c r="JA29" i="9"/>
  <c r="IY29" i="9"/>
  <c r="IW29" i="9"/>
  <c r="IU29" i="9"/>
  <c r="IS29" i="9"/>
  <c r="IQ29" i="9"/>
  <c r="IO29" i="9"/>
  <c r="IM29" i="9"/>
  <c r="IK29" i="9"/>
  <c r="II29" i="9"/>
  <c r="IG29" i="9"/>
  <c r="IE29" i="9"/>
  <c r="IC29" i="9"/>
  <c r="IA29" i="9"/>
  <c r="HY29" i="9"/>
  <c r="HW29" i="9"/>
  <c r="HU29" i="9"/>
  <c r="JE28" i="9"/>
  <c r="JC28" i="9"/>
  <c r="JA28" i="9"/>
  <c r="IY28" i="9"/>
  <c r="IW28" i="9"/>
  <c r="IU28" i="9"/>
  <c r="IS28" i="9"/>
  <c r="IQ28" i="9"/>
  <c r="IO28" i="9"/>
  <c r="IM28" i="9"/>
  <c r="IK28" i="9"/>
  <c r="II28" i="9"/>
  <c r="IG28" i="9"/>
  <c r="IE28" i="9"/>
  <c r="IC28" i="9"/>
  <c r="IA28" i="9"/>
  <c r="HY28" i="9"/>
  <c r="HW28" i="9"/>
  <c r="HU28" i="9"/>
  <c r="JE27" i="9"/>
  <c r="JC27" i="9"/>
  <c r="JA27" i="9"/>
  <c r="IY27" i="9"/>
  <c r="IW27" i="9"/>
  <c r="IU27" i="9"/>
  <c r="IS27" i="9"/>
  <c r="IQ27" i="9"/>
  <c r="IO27" i="9"/>
  <c r="IM27" i="9"/>
  <c r="IK27" i="9"/>
  <c r="II27" i="9"/>
  <c r="IG27" i="9"/>
  <c r="IE27" i="9"/>
  <c r="IC27" i="9"/>
  <c r="IA27" i="9"/>
  <c r="HY27" i="9"/>
  <c r="HW27" i="9"/>
  <c r="HU27" i="9"/>
  <c r="JE26" i="9"/>
  <c r="JC26" i="9"/>
  <c r="JA26" i="9"/>
  <c r="IY26" i="9"/>
  <c r="IW26" i="9"/>
  <c r="IU26" i="9"/>
  <c r="IS26" i="9"/>
  <c r="IC37" i="9"/>
  <c r="HY37" i="9"/>
  <c r="HU37" i="9"/>
  <c r="JC36" i="9"/>
  <c r="IY36" i="9"/>
  <c r="IU36" i="9"/>
  <c r="IQ36" i="9"/>
  <c r="IM36" i="9"/>
  <c r="II36" i="9"/>
  <c r="IE36" i="9"/>
  <c r="IA36" i="9"/>
  <c r="HW36" i="9"/>
  <c r="JE35" i="9"/>
  <c r="JA35" i="9"/>
  <c r="IW35" i="9"/>
  <c r="IS35" i="9"/>
  <c r="IO35" i="9"/>
  <c r="IK35" i="9"/>
  <c r="IG35" i="9"/>
  <c r="IC35" i="9"/>
  <c r="HY35" i="9"/>
  <c r="HU35" i="9"/>
  <c r="JC34" i="9"/>
  <c r="IY34" i="9"/>
  <c r="IU34" i="9"/>
  <c r="IQ34" i="9"/>
  <c r="IM34" i="9"/>
  <c r="II34" i="9"/>
  <c r="IE34" i="9"/>
  <c r="IA34" i="9"/>
  <c r="HW34" i="9"/>
  <c r="JE33" i="9"/>
  <c r="JA33" i="9"/>
  <c r="IX33" i="9"/>
  <c r="IV33" i="9"/>
  <c r="IT33" i="9"/>
  <c r="IR33" i="9"/>
  <c r="IP33" i="9"/>
  <c r="IN33" i="9"/>
  <c r="IL33" i="9"/>
  <c r="IJ33" i="9"/>
  <c r="IH33" i="9"/>
  <c r="IF33" i="9"/>
  <c r="ID33" i="9"/>
  <c r="IB33" i="9"/>
  <c r="HZ33" i="9"/>
  <c r="HX33" i="9"/>
  <c r="HV33" i="9"/>
  <c r="JF32" i="9"/>
  <c r="JD32" i="9"/>
  <c r="JB32" i="9"/>
  <c r="IZ32" i="9"/>
  <c r="IX32" i="9"/>
  <c r="IV32" i="9"/>
  <c r="IT32" i="9"/>
  <c r="IR32" i="9"/>
  <c r="IP32" i="9"/>
  <c r="IN32" i="9"/>
  <c r="IL32" i="9"/>
  <c r="IJ32" i="9"/>
  <c r="IH32" i="9"/>
  <c r="IF32" i="9"/>
  <c r="ID32" i="9"/>
  <c r="IB32" i="9"/>
  <c r="HZ32" i="9"/>
  <c r="HX32" i="9"/>
  <c r="HV32" i="9"/>
  <c r="JF31" i="9"/>
  <c r="JD31" i="9"/>
  <c r="JB31" i="9"/>
  <c r="IZ31" i="9"/>
  <c r="IX31" i="9"/>
  <c r="IV31" i="9"/>
  <c r="IT31" i="9"/>
  <c r="IR31" i="9"/>
  <c r="IP31" i="9"/>
  <c r="IN31" i="9"/>
  <c r="IL31" i="9"/>
  <c r="IJ31" i="9"/>
  <c r="IH31" i="9"/>
  <c r="IF31" i="9"/>
  <c r="ID31" i="9"/>
  <c r="IB31" i="9"/>
  <c r="HZ31" i="9"/>
  <c r="HX31" i="9"/>
  <c r="HV31" i="9"/>
  <c r="JF30" i="9"/>
  <c r="JD30" i="9"/>
  <c r="JB30" i="9"/>
  <c r="IZ30" i="9"/>
  <c r="IX30" i="9"/>
  <c r="IV30" i="9"/>
  <c r="IT30" i="9"/>
  <c r="IR30" i="9"/>
  <c r="IP30" i="9"/>
  <c r="IN30" i="9"/>
  <c r="IL30" i="9"/>
  <c r="IJ30" i="9"/>
  <c r="IH30" i="9"/>
  <c r="IF30" i="9"/>
  <c r="ID30" i="9"/>
  <c r="IB30" i="9"/>
  <c r="HZ30" i="9"/>
  <c r="HX30" i="9"/>
  <c r="HV30" i="9"/>
  <c r="JF29" i="9"/>
  <c r="JD29" i="9"/>
  <c r="JB29" i="9"/>
  <c r="IZ29" i="9"/>
  <c r="IX29" i="9"/>
  <c r="IV29" i="9"/>
  <c r="IT29" i="9"/>
  <c r="IR29" i="9"/>
  <c r="IP29" i="9"/>
  <c r="IN29" i="9"/>
  <c r="IL29" i="9"/>
  <c r="IJ29" i="9"/>
  <c r="IH29" i="9"/>
  <c r="IF29" i="9"/>
  <c r="ID29" i="9"/>
  <c r="IB29" i="9"/>
  <c r="HZ29" i="9"/>
  <c r="HX29" i="9"/>
  <c r="HV29" i="9"/>
  <c r="JF28" i="9"/>
  <c r="JD28" i="9"/>
  <c r="JB28" i="9"/>
  <c r="IZ28" i="9"/>
  <c r="IX28" i="9"/>
  <c r="IV28" i="9"/>
  <c r="IT28" i="9"/>
  <c r="IR28" i="9"/>
  <c r="IP28" i="9"/>
  <c r="IN28" i="9"/>
  <c r="IL28" i="9"/>
  <c r="IJ28" i="9"/>
  <c r="IH28" i="9"/>
  <c r="IF28" i="9"/>
  <c r="ID28" i="9"/>
  <c r="IB28" i="9"/>
  <c r="HZ28" i="9"/>
  <c r="HX28" i="9"/>
  <c r="HV28" i="9"/>
  <c r="JF27" i="9"/>
  <c r="JD27" i="9"/>
  <c r="JB27" i="9"/>
  <c r="IZ27" i="9"/>
  <c r="IX27" i="9"/>
  <c r="IV27" i="9"/>
  <c r="IT27" i="9"/>
  <c r="IR27" i="9"/>
  <c r="IP27" i="9"/>
  <c r="IN27" i="9"/>
  <c r="IL27" i="9"/>
  <c r="IJ27" i="9"/>
  <c r="IH27" i="9"/>
  <c r="IF27" i="9"/>
  <c r="ID27" i="9"/>
  <c r="IB27" i="9"/>
  <c r="HZ27" i="9"/>
  <c r="HX27" i="9"/>
  <c r="HV27" i="9"/>
  <c r="JF26" i="9"/>
  <c r="JD26" i="9"/>
  <c r="JB26" i="9"/>
  <c r="IZ26" i="9"/>
  <c r="IX26" i="9"/>
  <c r="IV26" i="9"/>
  <c r="IT26" i="9"/>
  <c r="IR26" i="9"/>
  <c r="IQ26" i="9"/>
  <c r="IO26" i="9"/>
  <c r="IM26" i="9"/>
  <c r="IK26" i="9"/>
  <c r="II26" i="9"/>
  <c r="IG26" i="9"/>
  <c r="IE26" i="9"/>
  <c r="IC26" i="9"/>
  <c r="IA26" i="9"/>
  <c r="HY26" i="9"/>
  <c r="HW26" i="9"/>
  <c r="HU26" i="9"/>
  <c r="JE25" i="9"/>
  <c r="JC25" i="9"/>
  <c r="JA25" i="9"/>
  <c r="IY25" i="9"/>
  <c r="IW25" i="9"/>
  <c r="IU25" i="9"/>
  <c r="IS25" i="9"/>
  <c r="IQ25" i="9"/>
  <c r="IO25" i="9"/>
  <c r="IM25" i="9"/>
  <c r="IK25" i="9"/>
  <c r="II25" i="9"/>
  <c r="IG25" i="9"/>
  <c r="IE25" i="9"/>
  <c r="IC25" i="9"/>
  <c r="IA25" i="9"/>
  <c r="HY25" i="9"/>
  <c r="HW25" i="9"/>
  <c r="HU25" i="9"/>
  <c r="JE24" i="9"/>
  <c r="JC24" i="9"/>
  <c r="JA24" i="9"/>
  <c r="IY24" i="9"/>
  <c r="IW24" i="9"/>
  <c r="IU24" i="9"/>
  <c r="IS24" i="9"/>
  <c r="IQ24" i="9"/>
  <c r="IO24" i="9"/>
  <c r="IM24" i="9"/>
  <c r="IK24" i="9"/>
  <c r="II24" i="9"/>
  <c r="IG24" i="9"/>
  <c r="IE24" i="9"/>
  <c r="IC24" i="9"/>
  <c r="IA24" i="9"/>
  <c r="HY24" i="9"/>
  <c r="HW24" i="9"/>
  <c r="HU24" i="9"/>
  <c r="JE23" i="9"/>
  <c r="JC23" i="9"/>
  <c r="JA23" i="9"/>
  <c r="IY23" i="9"/>
  <c r="IW23" i="9"/>
  <c r="IU23" i="9"/>
  <c r="IS23" i="9"/>
  <c r="IQ23" i="9"/>
  <c r="IO23" i="9"/>
  <c r="IM23" i="9"/>
  <c r="IK23" i="9"/>
  <c r="II23" i="9"/>
  <c r="IG23" i="9"/>
  <c r="IE23" i="9"/>
  <c r="IC23" i="9"/>
  <c r="IA23" i="9"/>
  <c r="HY23" i="9"/>
  <c r="HW23" i="9"/>
  <c r="HU23" i="9"/>
  <c r="JE22" i="9"/>
  <c r="JC22" i="9"/>
  <c r="JA22" i="9"/>
  <c r="IY22" i="9"/>
  <c r="IW22" i="9"/>
  <c r="IU22" i="9"/>
  <c r="IS22" i="9"/>
  <c r="IQ22" i="9"/>
  <c r="IO22" i="9"/>
  <c r="IM22" i="9"/>
  <c r="IK22" i="9"/>
  <c r="II22" i="9"/>
  <c r="IG22" i="9"/>
  <c r="IE22" i="9"/>
  <c r="IC22" i="9"/>
  <c r="IA22" i="9"/>
  <c r="HY22" i="9"/>
  <c r="HW22" i="9"/>
  <c r="HU22" i="9"/>
  <c r="JE21" i="9"/>
  <c r="JC21" i="9"/>
  <c r="JA21" i="9"/>
  <c r="IY21" i="9"/>
  <c r="IW21" i="9"/>
  <c r="IU21" i="9"/>
  <c r="IS21" i="9"/>
  <c r="IQ21" i="9"/>
  <c r="IO21" i="9"/>
  <c r="IM21" i="9"/>
  <c r="IK21" i="9"/>
  <c r="II21" i="9"/>
  <c r="IG21" i="9"/>
  <c r="IE21" i="9"/>
  <c r="IC21" i="9"/>
  <c r="IA21" i="9"/>
  <c r="HY21" i="9"/>
  <c r="HW21" i="9"/>
  <c r="HU21" i="9"/>
  <c r="JE20" i="9"/>
  <c r="JC20" i="9"/>
  <c r="JA20" i="9"/>
  <c r="IY20" i="9"/>
  <c r="IW20" i="9"/>
  <c r="IU20" i="9"/>
  <c r="IS20" i="9"/>
  <c r="IQ20" i="9"/>
  <c r="IO20" i="9"/>
  <c r="IM20" i="9"/>
  <c r="IK20" i="9"/>
  <c r="II20" i="9"/>
  <c r="IG20" i="9"/>
  <c r="IE20" i="9"/>
  <c r="IC20" i="9"/>
  <c r="IA20" i="9"/>
  <c r="HY20" i="9"/>
  <c r="HW20" i="9"/>
  <c r="HU20" i="9"/>
  <c r="JE19" i="9"/>
  <c r="JC19" i="9"/>
  <c r="JA19" i="9"/>
  <c r="IY19" i="9"/>
  <c r="IW19" i="9"/>
  <c r="IU19" i="9"/>
  <c r="IS19" i="9"/>
  <c r="IQ19" i="9"/>
  <c r="IO19" i="9"/>
  <c r="IM19" i="9"/>
  <c r="IK19" i="9"/>
  <c r="II19" i="9"/>
  <c r="IG19" i="9"/>
  <c r="IE19" i="9"/>
  <c r="IC19" i="9"/>
  <c r="IA19" i="9"/>
  <c r="HY19" i="9"/>
  <c r="HW19" i="9"/>
  <c r="HU19" i="9"/>
  <c r="JE18" i="9"/>
  <c r="JC18" i="9"/>
  <c r="JA18" i="9"/>
  <c r="IY18" i="9"/>
  <c r="IW18" i="9"/>
  <c r="IU18" i="9"/>
  <c r="IS18" i="9"/>
  <c r="IQ18" i="9"/>
  <c r="IO18" i="9"/>
  <c r="IM18" i="9"/>
  <c r="IK18" i="9"/>
  <c r="II18" i="9"/>
  <c r="IG18" i="9"/>
  <c r="IE18" i="9"/>
  <c r="IC18" i="9"/>
  <c r="IA18" i="9"/>
  <c r="HY18" i="9"/>
  <c r="HW18" i="9"/>
  <c r="HU18" i="9"/>
  <c r="JE17" i="9"/>
  <c r="JC17" i="9"/>
  <c r="JA17" i="9"/>
  <c r="IY17" i="9"/>
  <c r="IW17" i="9"/>
  <c r="IU17" i="9"/>
  <c r="IS17" i="9"/>
  <c r="IQ17" i="9"/>
  <c r="IO17" i="9"/>
  <c r="IM17" i="9"/>
  <c r="IK17" i="9"/>
  <c r="II17" i="9"/>
  <c r="IG17" i="9"/>
  <c r="IE17" i="9"/>
  <c r="IC17" i="9"/>
  <c r="IA17" i="9"/>
  <c r="HY17" i="9"/>
  <c r="HW17" i="9"/>
  <c r="HU17" i="9"/>
  <c r="JE16" i="9"/>
  <c r="JC16" i="9"/>
  <c r="JA16" i="9"/>
  <c r="IY16" i="9"/>
  <c r="IW16" i="9"/>
  <c r="IU16" i="9"/>
  <c r="IS16" i="9"/>
  <c r="IQ16" i="9"/>
  <c r="IO16" i="9"/>
  <c r="IM16" i="9"/>
  <c r="IK16" i="9"/>
  <c r="II16" i="9"/>
  <c r="IG16" i="9"/>
  <c r="IE16" i="9"/>
  <c r="IC16" i="9"/>
  <c r="IA16" i="9"/>
  <c r="HY16" i="9"/>
  <c r="HW16" i="9"/>
  <c r="HU16" i="9"/>
  <c r="JE15" i="9"/>
  <c r="JC15" i="9"/>
  <c r="JA15" i="9"/>
  <c r="IY15" i="9"/>
  <c r="IW15" i="9"/>
  <c r="IU15" i="9"/>
  <c r="IS15" i="9"/>
  <c r="IQ15" i="9"/>
  <c r="IO15" i="9"/>
  <c r="IM15" i="9"/>
  <c r="IK15" i="9"/>
  <c r="II15" i="9"/>
  <c r="IG15" i="9"/>
  <c r="IE15" i="9"/>
  <c r="IC15" i="9"/>
  <c r="IA15" i="9"/>
  <c r="HY15" i="9"/>
  <c r="HW15" i="9"/>
  <c r="HU15" i="9"/>
  <c r="JE14" i="9"/>
  <c r="JC14" i="9"/>
  <c r="JA14" i="9"/>
  <c r="IY14" i="9"/>
  <c r="IW14" i="9"/>
  <c r="IU14" i="9"/>
  <c r="IS14" i="9"/>
  <c r="IQ14" i="9"/>
  <c r="IO14" i="9"/>
  <c r="IM14" i="9"/>
  <c r="IK14" i="9"/>
  <c r="II14" i="9"/>
  <c r="IG14" i="9"/>
  <c r="IE14" i="9"/>
  <c r="IC14" i="9"/>
  <c r="IA14" i="9"/>
  <c r="HY14" i="9"/>
  <c r="HW14" i="9"/>
  <c r="HU14" i="9"/>
  <c r="JE13" i="9"/>
  <c r="JC13" i="9"/>
  <c r="JA13" i="9"/>
  <c r="IY13" i="9"/>
  <c r="IW13" i="9"/>
  <c r="IU13" i="9"/>
  <c r="IS13" i="9"/>
  <c r="IQ13" i="9"/>
  <c r="IO13" i="9"/>
  <c r="IM13" i="9"/>
  <c r="IK13" i="9"/>
  <c r="II13" i="9"/>
  <c r="IG13" i="9"/>
  <c r="IE13" i="9"/>
  <c r="IC13" i="9"/>
  <c r="IA13" i="9"/>
  <c r="HY13" i="9"/>
  <c r="HW13" i="9"/>
  <c r="HU13" i="9"/>
  <c r="JE12" i="9"/>
  <c r="JC12" i="9"/>
  <c r="JA12" i="9"/>
  <c r="IY12" i="9"/>
  <c r="IW12" i="9"/>
  <c r="IU12" i="9"/>
  <c r="IS12" i="9"/>
  <c r="IQ12" i="9"/>
  <c r="IO12" i="9"/>
  <c r="IM12" i="9"/>
  <c r="IK12" i="9"/>
  <c r="II12" i="9"/>
  <c r="IG12" i="9"/>
  <c r="IE12" i="9"/>
  <c r="IC12" i="9"/>
  <c r="IA12" i="9"/>
  <c r="HY12" i="9"/>
  <c r="HW12" i="9"/>
  <c r="HU12" i="9"/>
  <c r="JE11" i="9"/>
  <c r="JC11" i="9"/>
  <c r="JA11" i="9"/>
  <c r="IY11" i="9"/>
  <c r="IW11" i="9"/>
  <c r="IU11" i="9"/>
  <c r="IS11" i="9"/>
  <c r="IQ11" i="9"/>
  <c r="IO11" i="9"/>
  <c r="IM11" i="9"/>
  <c r="IK11" i="9"/>
  <c r="II11" i="9"/>
  <c r="IG11" i="9"/>
  <c r="IE11" i="9"/>
  <c r="IC11" i="9"/>
  <c r="IA11" i="9"/>
  <c r="HY11" i="9"/>
  <c r="HW11" i="9"/>
  <c r="HU11" i="9"/>
  <c r="JE10" i="9"/>
  <c r="JC10" i="9"/>
  <c r="JA10" i="9"/>
  <c r="IY10" i="9"/>
  <c r="IW10" i="9"/>
  <c r="IU10" i="9"/>
  <c r="IS10" i="9"/>
  <c r="IQ10" i="9"/>
  <c r="IO10" i="9"/>
  <c r="IM10" i="9"/>
  <c r="IK10" i="9"/>
  <c r="II10" i="9"/>
  <c r="IG10" i="9"/>
  <c r="IE10" i="9"/>
  <c r="IC10" i="9"/>
  <c r="IA10" i="9"/>
  <c r="HY10" i="9"/>
  <c r="HW10" i="9"/>
  <c r="HU10" i="9"/>
  <c r="JE9" i="9"/>
  <c r="JC9" i="9"/>
  <c r="JA9" i="9"/>
  <c r="IY9" i="9"/>
  <c r="IW9" i="9"/>
  <c r="IU9" i="9"/>
  <c r="IS9" i="9"/>
  <c r="IQ9" i="9"/>
  <c r="IO9" i="9"/>
  <c r="IM9" i="9"/>
  <c r="IK9" i="9"/>
  <c r="II9" i="9"/>
  <c r="IG9" i="9"/>
  <c r="IE9" i="9"/>
  <c r="IC9" i="9"/>
  <c r="IA9" i="9"/>
  <c r="HY9" i="9"/>
  <c r="HW9" i="9"/>
  <c r="HU9" i="9"/>
  <c r="JE8" i="9"/>
  <c r="JC8" i="9"/>
  <c r="JA8" i="9"/>
  <c r="IY8" i="9"/>
  <c r="IW8" i="9"/>
  <c r="IU8" i="9"/>
  <c r="IP26" i="9"/>
  <c r="IN26" i="9"/>
  <c r="IL26" i="9"/>
  <c r="IJ26" i="9"/>
  <c r="IH26" i="9"/>
  <c r="IF26" i="9"/>
  <c r="ID26" i="9"/>
  <c r="IB26" i="9"/>
  <c r="HZ26" i="9"/>
  <c r="HX26" i="9"/>
  <c r="HV26" i="9"/>
  <c r="JF25" i="9"/>
  <c r="JD25" i="9"/>
  <c r="JB25" i="9"/>
  <c r="IZ25" i="9"/>
  <c r="IX25" i="9"/>
  <c r="IV25" i="9"/>
  <c r="IT25" i="9"/>
  <c r="IR25" i="9"/>
  <c r="IP25" i="9"/>
  <c r="IN25" i="9"/>
  <c r="IL25" i="9"/>
  <c r="IJ25" i="9"/>
  <c r="IH25" i="9"/>
  <c r="IF25" i="9"/>
  <c r="ID25" i="9"/>
  <c r="IB25" i="9"/>
  <c r="HZ25" i="9"/>
  <c r="HX25" i="9"/>
  <c r="HV25" i="9"/>
  <c r="JF24" i="9"/>
  <c r="JD24" i="9"/>
  <c r="JB24" i="9"/>
  <c r="IZ24" i="9"/>
  <c r="IX24" i="9"/>
  <c r="IV24" i="9"/>
  <c r="IT24" i="9"/>
  <c r="IR24" i="9"/>
  <c r="IP24" i="9"/>
  <c r="IN24" i="9"/>
  <c r="IL24" i="9"/>
  <c r="IJ24" i="9"/>
  <c r="IH24" i="9"/>
  <c r="IF24" i="9"/>
  <c r="ID24" i="9"/>
  <c r="IB24" i="9"/>
  <c r="HZ24" i="9"/>
  <c r="HX24" i="9"/>
  <c r="HV24" i="9"/>
  <c r="JF23" i="9"/>
  <c r="JD23" i="9"/>
  <c r="JB23" i="9"/>
  <c r="IZ23" i="9"/>
  <c r="IX23" i="9"/>
  <c r="IV23" i="9"/>
  <c r="IT23" i="9"/>
  <c r="IR23" i="9"/>
  <c r="IP23" i="9"/>
  <c r="IN23" i="9"/>
  <c r="IL23" i="9"/>
  <c r="IJ23" i="9"/>
  <c r="IH23" i="9"/>
  <c r="IF23" i="9"/>
  <c r="ID23" i="9"/>
  <c r="IB23" i="9"/>
  <c r="HZ23" i="9"/>
  <c r="HX23" i="9"/>
  <c r="HV23" i="9"/>
  <c r="JF22" i="9"/>
  <c r="JD22" i="9"/>
  <c r="JB22" i="9"/>
  <c r="IZ22" i="9"/>
  <c r="IX22" i="9"/>
  <c r="IV22" i="9"/>
  <c r="IT22" i="9"/>
  <c r="IR22" i="9"/>
  <c r="IP22" i="9"/>
  <c r="IN22" i="9"/>
  <c r="IL22" i="9"/>
  <c r="IJ22" i="9"/>
  <c r="IH22" i="9"/>
  <c r="IF22" i="9"/>
  <c r="ID22" i="9"/>
  <c r="IB22" i="9"/>
  <c r="HZ22" i="9"/>
  <c r="HX22" i="9"/>
  <c r="HV22" i="9"/>
  <c r="JF21" i="9"/>
  <c r="JD21" i="9"/>
  <c r="JB21" i="9"/>
  <c r="IZ21" i="9"/>
  <c r="IX21" i="9"/>
  <c r="IV21" i="9"/>
  <c r="IT21" i="9"/>
  <c r="IR21" i="9"/>
  <c r="IP21" i="9"/>
  <c r="IN21" i="9"/>
  <c r="IL21" i="9"/>
  <c r="IJ21" i="9"/>
  <c r="IH21" i="9"/>
  <c r="IF21" i="9"/>
  <c r="ID21" i="9"/>
  <c r="IB21" i="9"/>
  <c r="HZ21" i="9"/>
  <c r="HX21" i="9"/>
  <c r="HV21" i="9"/>
  <c r="JF20" i="9"/>
  <c r="JD20" i="9"/>
  <c r="JB20" i="9"/>
  <c r="IZ20" i="9"/>
  <c r="IX20" i="9"/>
  <c r="IV20" i="9"/>
  <c r="IT20" i="9"/>
  <c r="IR20" i="9"/>
  <c r="IP20" i="9"/>
  <c r="IN20" i="9"/>
  <c r="IL20" i="9"/>
  <c r="IJ20" i="9"/>
  <c r="IH20" i="9"/>
  <c r="IF20" i="9"/>
  <c r="ID20" i="9"/>
  <c r="IB20" i="9"/>
  <c r="HZ20" i="9"/>
  <c r="HX20" i="9"/>
  <c r="HV20" i="9"/>
  <c r="JF19" i="9"/>
  <c r="JD19" i="9"/>
  <c r="JB19" i="9"/>
  <c r="IZ19" i="9"/>
  <c r="IX19" i="9"/>
  <c r="IV19" i="9"/>
  <c r="IT19" i="9"/>
  <c r="IR19" i="9"/>
  <c r="IP19" i="9"/>
  <c r="IN19" i="9"/>
  <c r="IL19" i="9"/>
  <c r="IJ19" i="9"/>
  <c r="IH19" i="9"/>
  <c r="IF19" i="9"/>
  <c r="ID19" i="9"/>
  <c r="IB19" i="9"/>
  <c r="HZ19" i="9"/>
  <c r="HX19" i="9"/>
  <c r="HV19" i="9"/>
  <c r="JF18" i="9"/>
  <c r="JD18" i="9"/>
  <c r="JB18" i="9"/>
  <c r="IZ18" i="9"/>
  <c r="IX18" i="9"/>
  <c r="IV18" i="9"/>
  <c r="IT18" i="9"/>
  <c r="IR18" i="9"/>
  <c r="IP18" i="9"/>
  <c r="IN18" i="9"/>
  <c r="IL18" i="9"/>
  <c r="IJ18" i="9"/>
  <c r="IH18" i="9"/>
  <c r="IF18" i="9"/>
  <c r="ID18" i="9"/>
  <c r="IB18" i="9"/>
  <c r="HZ18" i="9"/>
  <c r="HX18" i="9"/>
  <c r="HV18" i="9"/>
  <c r="JF17" i="9"/>
  <c r="JD17" i="9"/>
  <c r="JB17" i="9"/>
  <c r="IZ17" i="9"/>
  <c r="IX17" i="9"/>
  <c r="IV17" i="9"/>
  <c r="IT17" i="9"/>
  <c r="IR17" i="9"/>
  <c r="IP17" i="9"/>
  <c r="IN17" i="9"/>
  <c r="IL17" i="9"/>
  <c r="IJ17" i="9"/>
  <c r="IH17" i="9"/>
  <c r="IF17" i="9"/>
  <c r="ID17" i="9"/>
  <c r="IB17" i="9"/>
  <c r="HZ17" i="9"/>
  <c r="HX17" i="9"/>
  <c r="HV17" i="9"/>
  <c r="JF16" i="9"/>
  <c r="JD16" i="9"/>
  <c r="JB16" i="9"/>
  <c r="IZ16" i="9"/>
  <c r="IX16" i="9"/>
  <c r="IV16" i="9"/>
  <c r="IT16" i="9"/>
  <c r="IR16" i="9"/>
  <c r="IP16" i="9"/>
  <c r="IN16" i="9"/>
  <c r="IL16" i="9"/>
  <c r="IJ16" i="9"/>
  <c r="IH16" i="9"/>
  <c r="IF16" i="9"/>
  <c r="ID16" i="9"/>
  <c r="IB16" i="9"/>
  <c r="HZ16" i="9"/>
  <c r="HX16" i="9"/>
  <c r="HV16" i="9"/>
  <c r="JF15" i="9"/>
  <c r="JD15" i="9"/>
  <c r="JB15" i="9"/>
  <c r="IZ15" i="9"/>
  <c r="IX15" i="9"/>
  <c r="IV15" i="9"/>
  <c r="IT15" i="9"/>
  <c r="IR15" i="9"/>
  <c r="IP15" i="9"/>
  <c r="IN15" i="9"/>
  <c r="IL15" i="9"/>
  <c r="IJ15" i="9"/>
  <c r="IH15" i="9"/>
  <c r="IF15" i="9"/>
  <c r="ID15" i="9"/>
  <c r="IB15" i="9"/>
  <c r="HZ15" i="9"/>
  <c r="HX15" i="9"/>
  <c r="HV15" i="9"/>
  <c r="JF14" i="9"/>
  <c r="JD14" i="9"/>
  <c r="JB14" i="9"/>
  <c r="IZ14" i="9"/>
  <c r="IX14" i="9"/>
  <c r="IV14" i="9"/>
  <c r="IT14" i="9"/>
  <c r="IR14" i="9"/>
  <c r="IP14" i="9"/>
  <c r="IN14" i="9"/>
  <c r="IL14" i="9"/>
  <c r="IJ14" i="9"/>
  <c r="IH14" i="9"/>
  <c r="IF14" i="9"/>
  <c r="ID14" i="9"/>
  <c r="IB14" i="9"/>
  <c r="HZ14" i="9"/>
  <c r="HX14" i="9"/>
  <c r="HV14" i="9"/>
  <c r="JF13" i="9"/>
  <c r="JD13" i="9"/>
  <c r="JB13" i="9"/>
  <c r="IZ13" i="9"/>
  <c r="IX13" i="9"/>
  <c r="IV13" i="9"/>
  <c r="IT13" i="9"/>
  <c r="IR13" i="9"/>
  <c r="IP13" i="9"/>
  <c r="IN13" i="9"/>
  <c r="IL13" i="9"/>
  <c r="IJ13" i="9"/>
  <c r="IH13" i="9"/>
  <c r="IF13" i="9"/>
  <c r="ID13" i="9"/>
  <c r="IB13" i="9"/>
  <c r="HZ13" i="9"/>
  <c r="HX13" i="9"/>
  <c r="HV13" i="9"/>
  <c r="JF12" i="9"/>
  <c r="JD12" i="9"/>
  <c r="JB12" i="9"/>
  <c r="IZ12" i="9"/>
  <c r="IX12" i="9"/>
  <c r="IV12" i="9"/>
  <c r="IT12" i="9"/>
  <c r="IR12" i="9"/>
  <c r="IP12" i="9"/>
  <c r="IN12" i="9"/>
  <c r="IL12" i="9"/>
  <c r="IJ12" i="9"/>
  <c r="IH12" i="9"/>
  <c r="IF12" i="9"/>
  <c r="ID12" i="9"/>
  <c r="IB12" i="9"/>
  <c r="HZ12" i="9"/>
  <c r="HX12" i="9"/>
  <c r="HV12" i="9"/>
  <c r="JF11" i="9"/>
  <c r="JD11" i="9"/>
  <c r="JB11" i="9"/>
  <c r="IZ11" i="9"/>
  <c r="IX11" i="9"/>
  <c r="IV11" i="9"/>
  <c r="IT11" i="9"/>
  <c r="IR11" i="9"/>
  <c r="IP11" i="9"/>
  <c r="IN11" i="9"/>
  <c r="IL11" i="9"/>
  <c r="IJ11" i="9"/>
  <c r="IH11" i="9"/>
  <c r="IF11" i="9"/>
  <c r="ID11" i="9"/>
  <c r="IB11" i="9"/>
  <c r="HZ11" i="9"/>
  <c r="HX11" i="9"/>
  <c r="HV11" i="9"/>
  <c r="JF10" i="9"/>
  <c r="JD10" i="9"/>
  <c r="JB10" i="9"/>
  <c r="IZ10" i="9"/>
  <c r="IX10" i="9"/>
  <c r="IV10" i="9"/>
  <c r="IT10" i="9"/>
  <c r="IR10" i="9"/>
  <c r="IP10" i="9"/>
  <c r="IN10" i="9"/>
  <c r="IL10" i="9"/>
  <c r="IJ10" i="9"/>
  <c r="IH10" i="9"/>
  <c r="IF10" i="9"/>
  <c r="ID10" i="9"/>
  <c r="IB10" i="9"/>
  <c r="HZ10" i="9"/>
  <c r="HX10" i="9"/>
  <c r="HV10" i="9"/>
  <c r="JF9" i="9"/>
  <c r="JD9" i="9"/>
  <c r="JB9" i="9"/>
  <c r="IZ9" i="9"/>
  <c r="IX9" i="9"/>
  <c r="IV9" i="9"/>
  <c r="IT9" i="9"/>
  <c r="IR9" i="9"/>
  <c r="IP9" i="9"/>
  <c r="IN9" i="9"/>
  <c r="IL9" i="9"/>
  <c r="IJ9" i="9"/>
  <c r="IH9" i="9"/>
  <c r="IF9" i="9"/>
  <c r="ID9" i="9"/>
  <c r="IB9" i="9"/>
  <c r="HZ9" i="9"/>
  <c r="HX9" i="9"/>
  <c r="HV9" i="9"/>
  <c r="JF8" i="9"/>
  <c r="JD8" i="9"/>
  <c r="JB8" i="9"/>
  <c r="IZ8" i="9"/>
  <c r="IX8" i="9"/>
  <c r="IV8" i="9"/>
  <c r="IT8" i="9"/>
  <c r="HW6" i="9"/>
  <c r="HY6" i="9"/>
  <c r="IA6" i="9"/>
  <c r="IC6" i="9"/>
  <c r="IE6" i="9"/>
  <c r="IG6" i="9"/>
  <c r="II6" i="9"/>
  <c r="IK6" i="9"/>
  <c r="IM6" i="9"/>
  <c r="IO6" i="9"/>
  <c r="IQ6" i="9"/>
  <c r="IS6" i="9"/>
  <c r="IU6" i="9"/>
  <c r="IW6" i="9"/>
  <c r="IY6" i="9"/>
  <c r="JA6" i="9"/>
  <c r="JC6" i="9"/>
  <c r="JE6" i="9"/>
  <c r="HU7" i="9"/>
  <c r="HW7" i="9"/>
  <c r="HY7" i="9"/>
  <c r="IA7" i="9"/>
  <c r="IC7" i="9"/>
  <c r="IE7" i="9"/>
  <c r="IG7" i="9"/>
  <c r="II7" i="9"/>
  <c r="IK7" i="9"/>
  <c r="IM7" i="9"/>
  <c r="IO7" i="9"/>
  <c r="IQ7" i="9"/>
  <c r="IS7" i="9"/>
  <c r="IU7" i="9"/>
  <c r="IW7" i="9"/>
  <c r="IY7" i="9"/>
  <c r="JA7" i="9"/>
  <c r="JC7" i="9"/>
  <c r="JE7" i="9"/>
  <c r="HU8" i="9"/>
  <c r="HW8" i="9"/>
  <c r="HY8" i="9"/>
  <c r="IA8" i="9"/>
  <c r="IC8" i="9"/>
  <c r="IE8" i="9"/>
  <c r="IG8" i="9"/>
  <c r="II8" i="9"/>
  <c r="IK8" i="9"/>
  <c r="IM8" i="9"/>
  <c r="IO8" i="9"/>
  <c r="IQ8" i="9"/>
  <c r="IS8" i="9"/>
  <c r="GX10" i="9"/>
  <c r="GV10" i="9"/>
  <c r="GT10" i="9"/>
  <c r="GR10" i="9"/>
  <c r="GP10" i="9"/>
  <c r="GN10" i="9"/>
  <c r="GL10" i="9"/>
  <c r="GJ10" i="9"/>
  <c r="GH10" i="9"/>
  <c r="HR9" i="9"/>
  <c r="HP9" i="9"/>
  <c r="HN9" i="9"/>
  <c r="HL9" i="9"/>
  <c r="HJ9" i="9"/>
  <c r="HH9" i="9"/>
  <c r="HF9" i="9"/>
  <c r="HD9" i="9"/>
  <c r="HB9" i="9"/>
  <c r="GZ9" i="9"/>
  <c r="GX9" i="9"/>
  <c r="GV9" i="9"/>
  <c r="GT9" i="9"/>
  <c r="GR9" i="9"/>
  <c r="GP9" i="9"/>
  <c r="GN9" i="9"/>
  <c r="GL9" i="9"/>
  <c r="GJ9" i="9"/>
  <c r="GH9" i="9"/>
  <c r="HR8" i="9"/>
  <c r="HP8" i="9"/>
  <c r="HN8" i="9"/>
  <c r="HL8" i="9"/>
  <c r="HJ8" i="9"/>
  <c r="HH8" i="9"/>
  <c r="HF8" i="9"/>
  <c r="HD8" i="9"/>
  <c r="HB8" i="9"/>
  <c r="GZ8" i="9"/>
  <c r="GX8" i="9"/>
  <c r="GV8" i="9"/>
  <c r="GT8" i="9"/>
  <c r="GR8" i="9"/>
  <c r="GP8" i="9"/>
  <c r="GN8" i="9"/>
  <c r="GL8" i="9"/>
  <c r="GJ8" i="9"/>
  <c r="GH8" i="9"/>
  <c r="HR7" i="9"/>
  <c r="HP7" i="9"/>
  <c r="HN7" i="9"/>
  <c r="HL7" i="9"/>
  <c r="HJ7" i="9"/>
  <c r="HH7" i="9"/>
  <c r="HF7" i="9"/>
  <c r="HD7" i="9"/>
  <c r="HB7" i="9"/>
  <c r="GZ7" i="9"/>
  <c r="GX7" i="9"/>
  <c r="GV7" i="9"/>
  <c r="GT7" i="9"/>
  <c r="GR7" i="9"/>
  <c r="GP7" i="9"/>
  <c r="GN7" i="9"/>
  <c r="GL7" i="9"/>
  <c r="GJ7" i="9"/>
  <c r="GH7" i="9"/>
  <c r="HR6" i="9"/>
  <c r="HP6" i="9"/>
  <c r="HN6" i="9"/>
  <c r="HL6" i="9"/>
  <c r="HJ6" i="9"/>
  <c r="HH6" i="9"/>
  <c r="HF6" i="9"/>
  <c r="HD6" i="9"/>
  <c r="HB6" i="9"/>
  <c r="GZ6" i="9"/>
  <c r="GX6" i="9"/>
  <c r="GV6" i="9"/>
  <c r="GT6" i="9"/>
  <c r="GR6" i="9"/>
  <c r="GP6" i="9"/>
  <c r="GN6" i="9"/>
  <c r="GL6" i="9"/>
  <c r="GJ6" i="9"/>
  <c r="BO41" i="8"/>
  <c r="BO6" i="8"/>
  <c r="BO7" i="8"/>
  <c r="BO8" i="8"/>
  <c r="BO9" i="8"/>
  <c r="BO10" i="8"/>
  <c r="BO11" i="8"/>
  <c r="BO12" i="8"/>
  <c r="BO13" i="8"/>
  <c r="BO14" i="8"/>
  <c r="BO15" i="8"/>
  <c r="BO16" i="8"/>
  <c r="BO17" i="8"/>
  <c r="BO18" i="8"/>
  <c r="BO19" i="8"/>
  <c r="BO20" i="8"/>
  <c r="BO21" i="8"/>
  <c r="BO22" i="8"/>
  <c r="BO23" i="8"/>
  <c r="BO24" i="8"/>
  <c r="BO25" i="8"/>
  <c r="BO26" i="8"/>
  <c r="BO27" i="8"/>
  <c r="BO28" i="8"/>
  <c r="BO29" i="8"/>
  <c r="BO30" i="8"/>
  <c r="BO31" i="8"/>
  <c r="BO32" i="8"/>
  <c r="BO33" i="8"/>
  <c r="BO34" i="8"/>
  <c r="BO35" i="8"/>
  <c r="BO36" i="8"/>
  <c r="BO37" i="8"/>
  <c r="BO38" i="8"/>
  <c r="BO39" i="8"/>
  <c r="BO5" i="8"/>
  <c r="BN41" i="8"/>
  <c r="BN6" i="8"/>
  <c r="BN7" i="8"/>
  <c r="BN8" i="8"/>
  <c r="BN9" i="8"/>
  <c r="BN10" i="8"/>
  <c r="BN11" i="8"/>
  <c r="BN12" i="8"/>
  <c r="BN13" i="8"/>
  <c r="BN14" i="8"/>
  <c r="BN15" i="8"/>
  <c r="BN16" i="8"/>
  <c r="BN17" i="8"/>
  <c r="BN18" i="8"/>
  <c r="BN19" i="8"/>
  <c r="BN20" i="8"/>
  <c r="BN21" i="8"/>
  <c r="BN22" i="8"/>
  <c r="BN23" i="8"/>
  <c r="BN24" i="8"/>
  <c r="BN25" i="8"/>
  <c r="BN26" i="8"/>
  <c r="BN27" i="8"/>
  <c r="BN28" i="8"/>
  <c r="BN29" i="8"/>
  <c r="BN30" i="8"/>
  <c r="BN31" i="8"/>
  <c r="BN32" i="8"/>
  <c r="BN33" i="8"/>
  <c r="BN34" i="8"/>
  <c r="BN35" i="8"/>
  <c r="BN36" i="8"/>
  <c r="BN37" i="8"/>
  <c r="BN38" i="8"/>
  <c r="BN39" i="8"/>
  <c r="BN5" i="8"/>
  <c r="L5" i="8" l="1"/>
  <c r="K5" i="8"/>
  <c r="M83" i="3" l="1"/>
  <c r="G28" i="3" l="1"/>
  <c r="G18" i="3"/>
  <c r="M40" i="3" l="1"/>
  <c r="M119" i="3" l="1"/>
  <c r="M118" i="3"/>
  <c r="M117" i="3"/>
  <c r="M116" i="3"/>
  <c r="M115" i="3"/>
  <c r="M114" i="3"/>
  <c r="M113" i="3"/>
  <c r="M112" i="3"/>
  <c r="M111" i="3"/>
  <c r="M110" i="3"/>
  <c r="M109" i="3"/>
  <c r="M108" i="3"/>
  <c r="M107" i="3"/>
  <c r="M106" i="3"/>
  <c r="M105" i="3"/>
  <c r="M104" i="3"/>
  <c r="M103" i="3"/>
  <c r="M102" i="3"/>
  <c r="M101" i="3"/>
  <c r="M100" i="3"/>
  <c r="M99" i="3"/>
  <c r="M28" i="3" l="1"/>
  <c r="Q28" i="3" s="1"/>
  <c r="M71" i="3" l="1"/>
  <c r="Q119" i="3" l="1"/>
  <c r="Q118" i="3"/>
  <c r="Q117" i="3"/>
  <c r="Q116" i="3"/>
  <c r="Q115" i="3"/>
  <c r="Q114" i="3"/>
  <c r="Q113" i="3"/>
  <c r="Q112" i="3"/>
  <c r="Q111" i="3"/>
  <c r="Q110" i="3"/>
  <c r="Q109" i="3"/>
  <c r="Q108" i="3"/>
  <c r="Q107" i="3"/>
  <c r="Q106" i="3"/>
  <c r="Q105" i="3"/>
  <c r="Q104" i="3"/>
  <c r="Q103" i="3"/>
  <c r="Q102" i="3"/>
  <c r="Q101" i="3"/>
  <c r="Q100" i="3"/>
  <c r="Q99" i="3"/>
  <c r="M98" i="3"/>
  <c r="M97" i="3"/>
  <c r="M96" i="3"/>
  <c r="M95" i="3"/>
  <c r="M94" i="3"/>
  <c r="M93" i="3"/>
  <c r="M92" i="3"/>
  <c r="M91" i="3"/>
  <c r="M90" i="3"/>
  <c r="M89" i="3"/>
  <c r="M88" i="3"/>
  <c r="M87" i="3"/>
  <c r="M86" i="3"/>
  <c r="M85" i="3"/>
  <c r="M84" i="3"/>
  <c r="Q84" i="3" s="1"/>
  <c r="M82" i="3"/>
  <c r="Q82" i="3" s="1"/>
  <c r="M81" i="3"/>
  <c r="M80" i="3"/>
  <c r="M79" i="3"/>
  <c r="M78" i="3"/>
  <c r="M77" i="3"/>
  <c r="M76" i="3"/>
  <c r="M75" i="3"/>
  <c r="M74" i="3"/>
  <c r="M73" i="3"/>
  <c r="M72" i="3"/>
  <c r="M70" i="3"/>
  <c r="M69" i="3"/>
  <c r="M68" i="3"/>
  <c r="M67" i="3"/>
  <c r="M66" i="3"/>
  <c r="M65" i="3"/>
  <c r="M64" i="3"/>
  <c r="M63" i="3"/>
  <c r="M62" i="3"/>
  <c r="M61" i="3"/>
  <c r="M60" i="3"/>
  <c r="M59" i="3"/>
  <c r="M58" i="3"/>
  <c r="G27" i="3"/>
  <c r="N71" i="3" l="1"/>
  <c r="P71" i="3" s="1"/>
  <c r="R71" i="3" s="1"/>
  <c r="BY30" i="11"/>
  <c r="BY26" i="11"/>
  <c r="BY22" i="11"/>
  <c r="BY18" i="11"/>
  <c r="BY14" i="11"/>
  <c r="BW36" i="11"/>
  <c r="BW28" i="11"/>
  <c r="BW12" i="11"/>
  <c r="BY41" i="11"/>
  <c r="BY33" i="11"/>
  <c r="BY29" i="11"/>
  <c r="BY25" i="11"/>
  <c r="BY17" i="11"/>
  <c r="BY13" i="11"/>
  <c r="BY5" i="11"/>
  <c r="BW39" i="11"/>
  <c r="BW35" i="11"/>
  <c r="BW27" i="11"/>
  <c r="BW19" i="11"/>
  <c r="BW15" i="11"/>
  <c r="BW11" i="11"/>
  <c r="BY40" i="11"/>
  <c r="BY36" i="11"/>
  <c r="BY28" i="11"/>
  <c r="BY24" i="11"/>
  <c r="BY16" i="11"/>
  <c r="BY12" i="11"/>
  <c r="BY8" i="11"/>
  <c r="BW30" i="11"/>
  <c r="BW26" i="11"/>
  <c r="BW22" i="11"/>
  <c r="BW18" i="11"/>
  <c r="BW14" i="11"/>
  <c r="BW10" i="11"/>
  <c r="BY27" i="11"/>
  <c r="BY19" i="11"/>
  <c r="BY15" i="11"/>
  <c r="BY11" i="11"/>
  <c r="BW41" i="11"/>
  <c r="BW33" i="11"/>
  <c r="BW25" i="11"/>
  <c r="BW17" i="11"/>
  <c r="BY10" i="11"/>
  <c r="BY39" i="11"/>
  <c r="BY35" i="11"/>
  <c r="BW29" i="11"/>
  <c r="BW13" i="11"/>
  <c r="BW5" i="11"/>
  <c r="BW40" i="11"/>
  <c r="BW24" i="11"/>
  <c r="BW16" i="11"/>
  <c r="BW8" i="11"/>
  <c r="N61" i="3"/>
  <c r="P61" i="3" s="1"/>
  <c r="R61" i="3" s="1"/>
  <c r="N83" i="3"/>
  <c r="P83" i="3" s="1"/>
  <c r="N65" i="3"/>
  <c r="P65" i="3" s="1"/>
  <c r="R65" i="3" s="1"/>
  <c r="N73" i="3"/>
  <c r="P73" i="3" s="1"/>
  <c r="R73" i="3" s="1"/>
  <c r="N93" i="3"/>
  <c r="P93" i="3" s="1"/>
  <c r="N114" i="3"/>
  <c r="P114" i="3" s="1"/>
  <c r="R114" i="3" s="1"/>
  <c r="N104" i="3"/>
  <c r="P104" i="3" s="1"/>
  <c r="R104" i="3" s="1"/>
  <c r="N86" i="3"/>
  <c r="P86" i="3" s="1"/>
  <c r="N108" i="3"/>
  <c r="P108" i="3" s="1"/>
  <c r="R108" i="3" s="1"/>
  <c r="N77" i="3"/>
  <c r="P77" i="3" s="1"/>
  <c r="R77" i="3" s="1"/>
  <c r="N97" i="3"/>
  <c r="P97" i="3" s="1"/>
  <c r="N118" i="3"/>
  <c r="P118" i="3" s="1"/>
  <c r="R118" i="3" s="1"/>
  <c r="N66" i="3"/>
  <c r="P66" i="3" s="1"/>
  <c r="R66" i="3" s="1"/>
  <c r="N78" i="3"/>
  <c r="P78" i="3" s="1"/>
  <c r="R78" i="3" s="1"/>
  <c r="N88" i="3"/>
  <c r="P88" i="3" s="1"/>
  <c r="N98" i="3"/>
  <c r="P98" i="3" s="1"/>
  <c r="N109" i="3"/>
  <c r="P109" i="3" s="1"/>
  <c r="R109" i="3" s="1"/>
  <c r="N59" i="3"/>
  <c r="P59" i="3" s="1"/>
  <c r="R59" i="3" s="1"/>
  <c r="N70" i="3"/>
  <c r="P70" i="3" s="1"/>
  <c r="R70" i="3" s="1"/>
  <c r="N82" i="3"/>
  <c r="P82" i="3" s="1"/>
  <c r="N92" i="3"/>
  <c r="P92" i="3" s="1"/>
  <c r="N102" i="3"/>
  <c r="P102" i="3" s="1"/>
  <c r="R102" i="3" s="1"/>
  <c r="N113" i="3"/>
  <c r="P113" i="3" s="1"/>
  <c r="R113" i="3" s="1"/>
  <c r="N62" i="3"/>
  <c r="P62" i="3" s="1"/>
  <c r="R62" i="3" s="1"/>
  <c r="N67" i="3"/>
  <c r="P67" i="3" s="1"/>
  <c r="R67" i="3" s="1"/>
  <c r="N74" i="3"/>
  <c r="P74" i="3" s="1"/>
  <c r="R74" i="3" s="1"/>
  <c r="N79" i="3"/>
  <c r="P79" i="3" s="1"/>
  <c r="R79" i="3" s="1"/>
  <c r="N84" i="3"/>
  <c r="P84" i="3" s="1"/>
  <c r="N89" i="3"/>
  <c r="P89" i="3" s="1"/>
  <c r="N94" i="3"/>
  <c r="P94" i="3" s="1"/>
  <c r="N100" i="3"/>
  <c r="P100" i="3" s="1"/>
  <c r="R100" i="3" s="1"/>
  <c r="N105" i="3"/>
  <c r="P105" i="3" s="1"/>
  <c r="R105" i="3" s="1"/>
  <c r="N110" i="3"/>
  <c r="P110" i="3" s="1"/>
  <c r="R110" i="3" s="1"/>
  <c r="N116" i="3"/>
  <c r="P116" i="3" s="1"/>
  <c r="R116" i="3" s="1"/>
  <c r="N58" i="3"/>
  <c r="P58" i="3" s="1"/>
  <c r="N63" i="3"/>
  <c r="P63" i="3" s="1"/>
  <c r="R63" i="3" s="1"/>
  <c r="N69" i="3"/>
  <c r="P69" i="3" s="1"/>
  <c r="R69" i="3" s="1"/>
  <c r="N75" i="3"/>
  <c r="P75" i="3" s="1"/>
  <c r="R75" i="3" s="1"/>
  <c r="N81" i="3"/>
  <c r="P81" i="3" s="1"/>
  <c r="R81" i="3" s="1"/>
  <c r="N85" i="3"/>
  <c r="P85" i="3" s="1"/>
  <c r="N90" i="3"/>
  <c r="P90" i="3" s="1"/>
  <c r="N96" i="3"/>
  <c r="P96" i="3" s="1"/>
  <c r="N101" i="3"/>
  <c r="P101" i="3" s="1"/>
  <c r="R101" i="3" s="1"/>
  <c r="N106" i="3"/>
  <c r="P106" i="3" s="1"/>
  <c r="R106" i="3" s="1"/>
  <c r="N112" i="3"/>
  <c r="P112" i="3" s="1"/>
  <c r="R112" i="3" s="1"/>
  <c r="N117" i="3"/>
  <c r="P117" i="3" s="1"/>
  <c r="R117" i="3" s="1"/>
  <c r="N60" i="3"/>
  <c r="P60" i="3" s="1"/>
  <c r="R60" i="3" s="1"/>
  <c r="N64" i="3"/>
  <c r="P64" i="3" s="1"/>
  <c r="R64" i="3" s="1"/>
  <c r="N68" i="3"/>
  <c r="P68" i="3" s="1"/>
  <c r="N72" i="3"/>
  <c r="P72" i="3" s="1"/>
  <c r="R72" i="3" s="1"/>
  <c r="N76" i="3"/>
  <c r="P76" i="3" s="1"/>
  <c r="R76" i="3" s="1"/>
  <c r="N80" i="3"/>
  <c r="P80" i="3" s="1"/>
  <c r="R80" i="3" s="1"/>
  <c r="N87" i="3"/>
  <c r="P87" i="3" s="1"/>
  <c r="N91" i="3"/>
  <c r="P91" i="3" s="1"/>
  <c r="N95" i="3"/>
  <c r="P95" i="3" s="1"/>
  <c r="N99" i="3"/>
  <c r="P99" i="3" s="1"/>
  <c r="R99" i="3" s="1"/>
  <c r="N103" i="3"/>
  <c r="P103" i="3" s="1"/>
  <c r="R103" i="3" s="1"/>
  <c r="N107" i="3"/>
  <c r="P107" i="3" s="1"/>
  <c r="R107" i="3" s="1"/>
  <c r="N111" i="3"/>
  <c r="P111" i="3" s="1"/>
  <c r="R111" i="3" s="1"/>
  <c r="N115" i="3"/>
  <c r="P115" i="3" s="1"/>
  <c r="R115" i="3" s="1"/>
  <c r="N119" i="3"/>
  <c r="P119" i="3" s="1"/>
  <c r="R119" i="3" s="1"/>
  <c r="BY37" i="11" l="1"/>
  <c r="BW34" i="11"/>
  <c r="R58" i="3"/>
  <c r="BW31" i="11" s="1"/>
  <c r="BY7" i="11"/>
  <c r="BY23" i="11"/>
  <c r="BY6" i="11"/>
  <c r="BY21" i="11"/>
  <c r="BY34" i="11"/>
  <c r="BY31" i="11"/>
  <c r="BY32" i="11"/>
  <c r="BY9" i="11"/>
  <c r="BY38" i="11"/>
  <c r="BY4" i="11"/>
  <c r="BY20" i="11"/>
  <c r="BX8" i="11" l="1"/>
  <c r="BX33" i="11"/>
  <c r="BX19" i="11"/>
  <c r="BX5" i="11"/>
  <c r="BX13" i="11"/>
  <c r="BX10" i="11"/>
  <c r="BX12" i="11"/>
  <c r="BX41" i="11"/>
  <c r="BX39" i="11"/>
  <c r="BX27" i="11"/>
  <c r="BX16" i="11"/>
  <c r="BX29" i="11"/>
  <c r="BX26" i="11"/>
  <c r="BX17" i="11"/>
  <c r="BX28" i="11"/>
  <c r="BX11" i="11"/>
  <c r="BX36" i="11"/>
  <c r="BX22" i="11"/>
  <c r="BX30" i="11"/>
  <c r="BX14" i="11"/>
  <c r="BX25" i="11"/>
  <c r="BX15" i="11"/>
  <c r="BX24" i="11"/>
  <c r="BX40" i="11"/>
  <c r="G17" i="3"/>
  <c r="E38" i="11" l="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E7" i="11"/>
  <c r="E6" i="11"/>
  <c r="E5" i="11"/>
  <c r="E4" i="11"/>
  <c r="BY42" i="11" l="1"/>
  <c r="Q57" i="3"/>
  <c r="M56" i="3"/>
  <c r="Q56" i="3" s="1"/>
  <c r="M55" i="3"/>
  <c r="Q55" i="3" s="1"/>
  <c r="M54" i="3"/>
  <c r="Q54" i="3" s="1"/>
  <c r="M53" i="3"/>
  <c r="Q53" i="3" s="1"/>
  <c r="M52" i="3"/>
  <c r="Q52" i="3" s="1"/>
  <c r="M51" i="3"/>
  <c r="Q51" i="3" s="1"/>
  <c r="M50" i="3"/>
  <c r="Q50" i="3" s="1"/>
  <c r="M49" i="3"/>
  <c r="Q49" i="3" s="1"/>
  <c r="M48" i="3"/>
  <c r="Q48" i="3" s="1"/>
  <c r="M47" i="3"/>
  <c r="Q47" i="3" s="1"/>
  <c r="M46" i="3"/>
  <c r="Q46" i="3" s="1"/>
  <c r="M45" i="3"/>
  <c r="Q45" i="3" s="1"/>
  <c r="M44" i="3"/>
  <c r="Q44" i="3" s="1"/>
  <c r="M43" i="3"/>
  <c r="Q43" i="3" s="1"/>
  <c r="M42" i="3"/>
  <c r="Q42" i="3" s="1"/>
  <c r="M41" i="3"/>
  <c r="Q41" i="3" s="1"/>
  <c r="Q40" i="3"/>
  <c r="M39" i="3"/>
  <c r="M38" i="3"/>
  <c r="M37" i="3"/>
  <c r="M36" i="3"/>
  <c r="M35" i="3"/>
  <c r="M34" i="3"/>
  <c r="M33" i="3"/>
  <c r="M32" i="3"/>
  <c r="M31" i="3"/>
  <c r="M30" i="3"/>
  <c r="Q30" i="3" s="1"/>
  <c r="M29" i="3"/>
  <c r="Q29" i="3" s="1"/>
  <c r="M27" i="3"/>
  <c r="Q27" i="3" s="1"/>
  <c r="M26" i="3"/>
  <c r="Q26" i="3" s="1"/>
  <c r="M25" i="3"/>
  <c r="Q25" i="3" s="1"/>
  <c r="M24" i="3"/>
  <c r="Q24" i="3" s="1"/>
  <c r="Q23" i="3"/>
  <c r="M22" i="3"/>
  <c r="Q22" i="3" s="1"/>
  <c r="M21" i="3"/>
  <c r="M20" i="3"/>
  <c r="M19" i="3"/>
  <c r="M18" i="3"/>
  <c r="Q18" i="3" s="1"/>
  <c r="M17" i="3"/>
  <c r="M16" i="3"/>
  <c r="M15" i="3"/>
  <c r="M14" i="3"/>
  <c r="M13" i="3"/>
  <c r="M12" i="3"/>
  <c r="M11" i="3"/>
  <c r="M10" i="3"/>
  <c r="AM5" i="11" l="1"/>
  <c r="AO11" i="11"/>
  <c r="AO13" i="11"/>
  <c r="AO15" i="11"/>
  <c r="AM16" i="11"/>
  <c r="AM18" i="11"/>
  <c r="AM22" i="11"/>
  <c r="AM26" i="11"/>
  <c r="AM28" i="11"/>
  <c r="AO5" i="11"/>
  <c r="AM11" i="11"/>
  <c r="AM13" i="11"/>
  <c r="AM15" i="11"/>
  <c r="AO17" i="11"/>
  <c r="AO19" i="11"/>
  <c r="AO21" i="11"/>
  <c r="AO25" i="11"/>
  <c r="AO27" i="11"/>
  <c r="AO29" i="11"/>
  <c r="AO33" i="11"/>
  <c r="AM14" i="11"/>
  <c r="AO18" i="11"/>
  <c r="AO22" i="11"/>
  <c r="AO26" i="11"/>
  <c r="AO30" i="11"/>
  <c r="AO28" i="11"/>
  <c r="AM17" i="11"/>
  <c r="AM25" i="11"/>
  <c r="AM33" i="11"/>
  <c r="AM19" i="11"/>
  <c r="AM27" i="11"/>
  <c r="AO16" i="11"/>
  <c r="AO24" i="11"/>
  <c r="AO14" i="11"/>
  <c r="AM21" i="11"/>
  <c r="AM29" i="11"/>
  <c r="O57" i="3"/>
  <c r="O56" i="3"/>
  <c r="O55" i="3"/>
  <c r="O54" i="3"/>
  <c r="O53" i="3"/>
  <c r="O52" i="3"/>
  <c r="O51" i="3"/>
  <c r="O50" i="3"/>
  <c r="O49" i="3"/>
  <c r="O48" i="3"/>
  <c r="O47" i="3"/>
  <c r="AN28" i="11" l="1"/>
  <c r="AN18" i="11"/>
  <c r="AN14" i="11"/>
  <c r="AN27" i="11"/>
  <c r="AN5" i="11"/>
  <c r="AN16" i="11"/>
  <c r="AN26" i="11"/>
  <c r="AN22" i="11"/>
  <c r="AN13" i="11"/>
  <c r="AN19" i="11"/>
  <c r="AN29" i="11"/>
  <c r="AN21" i="11"/>
  <c r="AN15" i="11"/>
  <c r="AN33" i="11"/>
  <c r="AN25" i="11"/>
  <c r="AN17" i="11"/>
  <c r="AN11" i="11"/>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0" i="3"/>
  <c r="O9" i="3"/>
  <c r="N57" i="3" l="1"/>
  <c r="P57" i="3" s="1"/>
  <c r="R57" i="3" s="1"/>
  <c r="AM30" i="11" s="1"/>
  <c r="AN30" i="11" s="1"/>
  <c r="N50" i="3"/>
  <c r="P50" i="3" s="1"/>
  <c r="R50" i="3" s="1"/>
  <c r="N34" i="3"/>
  <c r="P34" i="3" s="1"/>
  <c r="N18" i="3"/>
  <c r="P18" i="3" s="1"/>
  <c r="N20" i="3"/>
  <c r="P20" i="3" s="1"/>
  <c r="N43" i="3"/>
  <c r="P43" i="3" s="1"/>
  <c r="AO35" i="11" s="1"/>
  <c r="N11" i="3"/>
  <c r="P11" i="3" s="1"/>
  <c r="N53" i="3"/>
  <c r="P53" i="3" s="1"/>
  <c r="R53" i="3" s="1"/>
  <c r="N37" i="3"/>
  <c r="P37" i="3" s="1"/>
  <c r="N21" i="3"/>
  <c r="P21" i="3" s="1"/>
  <c r="N48" i="3"/>
  <c r="P48" i="3" s="1"/>
  <c r="R48" i="3" s="1"/>
  <c r="N28" i="3"/>
  <c r="P28" i="3" s="1"/>
  <c r="AO8" i="11" s="1"/>
  <c r="N55" i="3"/>
  <c r="P55" i="3" s="1"/>
  <c r="R55" i="3" s="1"/>
  <c r="N23" i="3"/>
  <c r="P23" i="3" s="1"/>
  <c r="N26" i="3"/>
  <c r="P26" i="3" s="1"/>
  <c r="N27" i="3"/>
  <c r="P27" i="3" s="1"/>
  <c r="N45" i="3"/>
  <c r="P45" i="3" s="1"/>
  <c r="N29" i="3"/>
  <c r="P29" i="3" s="1"/>
  <c r="N56" i="3"/>
  <c r="P56" i="3" s="1"/>
  <c r="R56" i="3" s="1"/>
  <c r="N16" i="3"/>
  <c r="P16" i="3" s="1"/>
  <c r="N39" i="3"/>
  <c r="P39" i="3" s="1"/>
  <c r="AO20" i="11" s="1"/>
  <c r="N54" i="3"/>
  <c r="P54" i="3" s="1"/>
  <c r="R54" i="3" s="1"/>
  <c r="N22" i="3"/>
  <c r="P22" i="3" s="1"/>
  <c r="N51" i="3"/>
  <c r="P51" i="3" s="1"/>
  <c r="R51" i="3" s="1"/>
  <c r="N25" i="3"/>
  <c r="P25" i="3" s="1"/>
  <c r="N52" i="3"/>
  <c r="P52" i="3" s="1"/>
  <c r="R52" i="3" s="1"/>
  <c r="N36" i="3"/>
  <c r="P36" i="3" s="1"/>
  <c r="AO32" i="11" s="1"/>
  <c r="N31" i="3"/>
  <c r="P31" i="3" s="1"/>
  <c r="N46" i="3"/>
  <c r="P46" i="3" s="1"/>
  <c r="N30" i="3"/>
  <c r="P30" i="3" s="1"/>
  <c r="N14" i="3"/>
  <c r="P14" i="3" s="1"/>
  <c r="N12" i="3"/>
  <c r="P12" i="3" s="1"/>
  <c r="N35" i="3"/>
  <c r="P35" i="3" s="1"/>
  <c r="N49" i="3"/>
  <c r="P49" i="3" s="1"/>
  <c r="R49" i="3" s="1"/>
  <c r="N33" i="3"/>
  <c r="P33" i="3" s="1"/>
  <c r="N17" i="3"/>
  <c r="P17" i="3" s="1"/>
  <c r="N44" i="3"/>
  <c r="P44" i="3" s="1"/>
  <c r="N24" i="3"/>
  <c r="P24" i="3" s="1"/>
  <c r="N47" i="3"/>
  <c r="P47" i="3" s="1"/>
  <c r="R47" i="3" s="1"/>
  <c r="N15" i="3"/>
  <c r="P15" i="3" s="1"/>
  <c r="N42" i="3"/>
  <c r="P42" i="3" s="1"/>
  <c r="N10" i="3"/>
  <c r="P10" i="3" s="1"/>
  <c r="N13" i="3"/>
  <c r="P13" i="3" s="1"/>
  <c r="N40" i="3"/>
  <c r="P40" i="3" s="1"/>
  <c r="N38" i="3"/>
  <c r="P38" i="3" s="1"/>
  <c r="N32" i="3"/>
  <c r="P32" i="3" s="1"/>
  <c r="N19" i="3"/>
  <c r="P19" i="3" s="1"/>
  <c r="N41" i="3"/>
  <c r="P41" i="3" s="1"/>
  <c r="N9" i="3"/>
  <c r="P9" i="3" s="1"/>
  <c r="D47" i="3"/>
  <c r="C47" i="3"/>
  <c r="BF12" i="3" s="1"/>
  <c r="AO12" i="11" l="1"/>
  <c r="AO7" i="11"/>
  <c r="BF46" i="3"/>
  <c r="BX34" i="11"/>
  <c r="BX35" i="11"/>
  <c r="AO10" i="11"/>
  <c r="AO34" i="11"/>
  <c r="AO36" i="11"/>
  <c r="AO9" i="11"/>
  <c r="AO6" i="11"/>
  <c r="AO37" i="11"/>
  <c r="AO23" i="11"/>
  <c r="AO4" i="11"/>
  <c r="AO38" i="11"/>
  <c r="AO31" i="11"/>
  <c r="CE35" i="11"/>
  <c r="CA35" i="11"/>
  <c r="CG34" i="11"/>
  <c r="CC34" i="11"/>
  <c r="CH35" i="11"/>
  <c r="CD35" i="11"/>
  <c r="BZ35" i="11"/>
  <c r="CF34" i="11"/>
  <c r="CB34" i="11"/>
  <c r="CB35" i="11"/>
  <c r="CH34" i="11"/>
  <c r="BZ34" i="11"/>
  <c r="CG35" i="11"/>
  <c r="CE34" i="11"/>
  <c r="CA34" i="11"/>
  <c r="CC35" i="11"/>
  <c r="CD34" i="11"/>
  <c r="CF35" i="11"/>
  <c r="BT19" i="3" l="1"/>
  <c r="BT20" i="3"/>
  <c r="CG39" i="11"/>
  <c r="CP39" i="11"/>
  <c r="CB39" i="11"/>
  <c r="CK39" i="11"/>
  <c r="BZ29" i="11"/>
  <c r="CI29" i="11"/>
  <c r="CH33" i="11"/>
  <c r="CQ33" i="11"/>
  <c r="CA27" i="11"/>
  <c r="CJ27" i="11"/>
  <c r="CE29" i="11"/>
  <c r="CN29" i="11"/>
  <c r="CG25" i="11"/>
  <c r="CP25" i="11"/>
  <c r="CE16" i="11"/>
  <c r="CN16" i="11"/>
  <c r="CF25" i="11"/>
  <c r="CO25" i="11"/>
  <c r="CB33" i="11"/>
  <c r="CK33" i="11"/>
  <c r="CH28" i="11"/>
  <c r="CQ28" i="11"/>
  <c r="CE22" i="11"/>
  <c r="CN22" i="11"/>
  <c r="CE28" i="11"/>
  <c r="CN28" i="11"/>
  <c r="CF13" i="11"/>
  <c r="CO13" i="11"/>
  <c r="CB8" i="11"/>
  <c r="CK8" i="11"/>
  <c r="CB16" i="11"/>
  <c r="CK16" i="11"/>
  <c r="CB24" i="11"/>
  <c r="CK24" i="11"/>
  <c r="CD25" i="11"/>
  <c r="CM25" i="11"/>
  <c r="CC29" i="11"/>
  <c r="CL29" i="11"/>
  <c r="CA36" i="11"/>
  <c r="CJ36" i="11"/>
  <c r="CE40" i="11"/>
  <c r="CN40" i="11"/>
  <c r="CB5" i="11"/>
  <c r="CK5" i="11"/>
  <c r="CA25" i="11"/>
  <c r="CJ25" i="11"/>
  <c r="CH26" i="11"/>
  <c r="CQ26" i="11"/>
  <c r="CO33" i="11"/>
  <c r="CF33" i="11"/>
  <c r="CB26" i="11"/>
  <c r="CK26" i="11"/>
  <c r="CD27" i="11"/>
  <c r="CM27" i="11"/>
  <c r="CF28" i="11"/>
  <c r="CO28" i="11"/>
  <c r="CH29" i="11"/>
  <c r="CQ29" i="11"/>
  <c r="CI33" i="11"/>
  <c r="BZ33" i="11"/>
  <c r="CF36" i="11"/>
  <c r="CO36" i="11"/>
  <c r="BZ41" i="11"/>
  <c r="CI41" i="11"/>
  <c r="CG26" i="11"/>
  <c r="CP26" i="11"/>
  <c r="CE33" i="11"/>
  <c r="CN33" i="11"/>
  <c r="CA39" i="11"/>
  <c r="CJ39" i="11"/>
  <c r="CE41" i="11"/>
  <c r="CN41" i="11"/>
  <c r="CG41" i="11"/>
  <c r="CP41" i="11"/>
  <c r="CH24" i="11"/>
  <c r="CQ24" i="11"/>
  <c r="CB29" i="11"/>
  <c r="CK29" i="11"/>
  <c r="CG33" i="11"/>
  <c r="CP33" i="11"/>
  <c r="CB25" i="11"/>
  <c r="CK25" i="11"/>
  <c r="CD26" i="11"/>
  <c r="CM26" i="11"/>
  <c r="CA26" i="11"/>
  <c r="CJ26" i="11"/>
  <c r="CF5" i="11"/>
  <c r="CO5" i="11"/>
  <c r="CB17" i="11"/>
  <c r="CK17" i="11"/>
  <c r="CG24" i="11"/>
  <c r="CP24" i="11"/>
  <c r="BZ30" i="11"/>
  <c r="CI30" i="11"/>
  <c r="CB41" i="11"/>
  <c r="CK41" i="11"/>
  <c r="CH36" i="11"/>
  <c r="CQ36" i="11"/>
  <c r="CF27" i="11"/>
  <c r="CO27" i="11"/>
  <c r="CE24" i="11"/>
  <c r="CN24" i="11"/>
  <c r="CE10" i="11"/>
  <c r="CN10" i="11"/>
  <c r="CN8" i="11"/>
  <c r="CE8" i="11"/>
  <c r="CE36" i="11"/>
  <c r="CN36" i="11"/>
  <c r="CC27" i="11"/>
  <c r="CL27" i="11"/>
  <c r="CD24" i="11"/>
  <c r="CM24" i="11"/>
  <c r="CF24" i="11"/>
  <c r="CO24" i="11"/>
  <c r="CH25" i="11"/>
  <c r="CQ25" i="11"/>
  <c r="CG27" i="11"/>
  <c r="CP27" i="11"/>
  <c r="CC41" i="11"/>
  <c r="CL41" i="11"/>
  <c r="CC24" i="11"/>
  <c r="CL24" i="11"/>
  <c r="CE25" i="11"/>
  <c r="CN25" i="11"/>
  <c r="CB27" i="11"/>
  <c r="CK27" i="11"/>
  <c r="CF29" i="11"/>
  <c r="CO29" i="11"/>
  <c r="CD36" i="11"/>
  <c r="CM36" i="11"/>
  <c r="CF26" i="11"/>
  <c r="CO26" i="11"/>
  <c r="CH27" i="11"/>
  <c r="CQ27" i="11"/>
  <c r="CM33" i="11"/>
  <c r="CD33" i="11"/>
  <c r="BZ39" i="11"/>
  <c r="CI39" i="11"/>
  <c r="CD41" i="11"/>
  <c r="CM41" i="11"/>
  <c r="CA29" i="11"/>
  <c r="CJ29" i="11"/>
  <c r="CC30" i="11"/>
  <c r="CL30" i="11"/>
  <c r="CE39" i="11"/>
  <c r="CN39" i="11"/>
  <c r="CC39" i="11"/>
  <c r="CL39" i="11"/>
  <c r="CA30" i="11"/>
  <c r="CJ30" i="11"/>
  <c r="BZ36" i="11"/>
  <c r="CI36" i="11"/>
  <c r="BZ24" i="11"/>
  <c r="CI24" i="11"/>
  <c r="CG30" i="11"/>
  <c r="CP30" i="11"/>
  <c r="CC36" i="11"/>
  <c r="CL36" i="11"/>
  <c r="CF39" i="11"/>
  <c r="CO39" i="11"/>
  <c r="CD30" i="11"/>
  <c r="CM30" i="11"/>
  <c r="CC25" i="11"/>
  <c r="CL25" i="11"/>
  <c r="CE30" i="11"/>
  <c r="CN30" i="11"/>
  <c r="CG8" i="11"/>
  <c r="CP8" i="11"/>
  <c r="CF41" i="11"/>
  <c r="CO41" i="11"/>
  <c r="CB30" i="11"/>
  <c r="CK30" i="11"/>
  <c r="CD39" i="11"/>
  <c r="CM39" i="11"/>
  <c r="CH41" i="11"/>
  <c r="CQ41" i="11"/>
  <c r="CC28" i="11"/>
  <c r="CL28" i="11"/>
  <c r="CG29" i="11"/>
  <c r="CP29" i="11"/>
  <c r="BZ25" i="11"/>
  <c r="CI25" i="11"/>
  <c r="CE26" i="11"/>
  <c r="CN26" i="11"/>
  <c r="CC33" i="11"/>
  <c r="CL33" i="11"/>
  <c r="BZ26" i="11"/>
  <c r="CI26" i="11"/>
  <c r="CD28" i="11"/>
  <c r="CM28" i="11"/>
  <c r="CH30" i="11"/>
  <c r="CQ30" i="11"/>
  <c r="BZ27" i="11"/>
  <c r="CI27" i="11"/>
  <c r="CB28" i="11"/>
  <c r="CK28" i="11"/>
  <c r="CD29" i="11"/>
  <c r="CM29" i="11"/>
  <c r="CF30" i="11"/>
  <c r="CO30" i="11"/>
  <c r="CB36" i="11"/>
  <c r="CK36" i="11"/>
  <c r="CH39" i="11"/>
  <c r="CQ39" i="11"/>
  <c r="CC26" i="11"/>
  <c r="CL26" i="11"/>
  <c r="CE27" i="11"/>
  <c r="CN27" i="11"/>
  <c r="CG28" i="11"/>
  <c r="CP28" i="11"/>
  <c r="CJ33" i="11"/>
  <c r="CA33" i="11"/>
  <c r="CG36" i="11"/>
  <c r="CP36" i="11"/>
  <c r="CA41" i="11"/>
  <c r="CJ41" i="11"/>
  <c r="CA24" i="11"/>
  <c r="CJ24" i="11"/>
  <c r="CR35" i="11"/>
  <c r="AM40" i="3" s="1"/>
  <c r="CK34" i="11"/>
  <c r="CO34" i="11"/>
  <c r="CL34" i="11"/>
  <c r="CN34" i="11"/>
  <c r="CM34" i="11"/>
  <c r="CJ34" i="11"/>
  <c r="CQ34" i="11"/>
  <c r="CI34" i="11"/>
  <c r="CP34" i="11"/>
  <c r="CN35" i="11"/>
  <c r="CP35" i="11"/>
  <c r="CO35" i="11"/>
  <c r="CM35" i="11"/>
  <c r="CI35" i="11"/>
  <c r="CK35" i="11"/>
  <c r="CQ35" i="11"/>
  <c r="CJ35" i="11"/>
  <c r="CL35" i="11"/>
  <c r="CR34" i="11"/>
  <c r="AM39" i="3" s="1"/>
  <c r="BG15" i="11"/>
  <c r="AU15" i="11"/>
  <c r="AT15" i="11"/>
  <c r="AV21" i="11"/>
  <c r="AT21" i="11"/>
  <c r="K40" i="11"/>
  <c r="T40" i="11"/>
  <c r="AU40" i="11"/>
  <c r="BD40" i="11"/>
  <c r="AR5" i="11"/>
  <c r="BA5" i="11"/>
  <c r="H41" i="11"/>
  <c r="Q41" i="11"/>
  <c r="AR41" i="11"/>
  <c r="BA41" i="11"/>
  <c r="AW25" i="11"/>
  <c r="BF25" i="11"/>
  <c r="AT18" i="11"/>
  <c r="BC18" i="11"/>
  <c r="AU16" i="11"/>
  <c r="BD16" i="11"/>
  <c r="AU28" i="11"/>
  <c r="BD28" i="11"/>
  <c r="AV13" i="11"/>
  <c r="BE13" i="11"/>
  <c r="AR16" i="11"/>
  <c r="BA16" i="11"/>
  <c r="AT25" i="11"/>
  <c r="BC25" i="11"/>
  <c r="AS29" i="11"/>
  <c r="BB29" i="11"/>
  <c r="AR21" i="11"/>
  <c r="BA21" i="11"/>
  <c r="AQ25" i="11"/>
  <c r="AZ25" i="11"/>
  <c r="AX26" i="11"/>
  <c r="BG26" i="11"/>
  <c r="AV33" i="11"/>
  <c r="BE33" i="11"/>
  <c r="AR26" i="11"/>
  <c r="BA26" i="11"/>
  <c r="AT27" i="11"/>
  <c r="BC27" i="11"/>
  <c r="AV28" i="11"/>
  <c r="BE28" i="11"/>
  <c r="AX29" i="11"/>
  <c r="BG29" i="11"/>
  <c r="AP33" i="11"/>
  <c r="AY33" i="11"/>
  <c r="F41" i="11"/>
  <c r="O41" i="11"/>
  <c r="AP41" i="11"/>
  <c r="AY41" i="11"/>
  <c r="AW26" i="11"/>
  <c r="BF26" i="11"/>
  <c r="AU33" i="11"/>
  <c r="BD33" i="11"/>
  <c r="P39" i="11"/>
  <c r="G39" i="11"/>
  <c r="AZ39" i="11"/>
  <c r="AQ39" i="11"/>
  <c r="K41" i="11"/>
  <c r="T41" i="11"/>
  <c r="AU41" i="11"/>
  <c r="BD41" i="11"/>
  <c r="V41" i="11"/>
  <c r="M41" i="11"/>
  <c r="BF41" i="11"/>
  <c r="AW41" i="11"/>
  <c r="AR29" i="11"/>
  <c r="BA29" i="11"/>
  <c r="AW33" i="11"/>
  <c r="BF33" i="11"/>
  <c r="AR25" i="11"/>
  <c r="BA25" i="11"/>
  <c r="AR33" i="11"/>
  <c r="BA33" i="11"/>
  <c r="AX28" i="11"/>
  <c r="BG28" i="11"/>
  <c r="AU22" i="11"/>
  <c r="BD22" i="11"/>
  <c r="AS27" i="11"/>
  <c r="BB27" i="11"/>
  <c r="AX25" i="11"/>
  <c r="BG25" i="11"/>
  <c r="AW27" i="11"/>
  <c r="BF27" i="11"/>
  <c r="R41" i="11"/>
  <c r="I41" i="11"/>
  <c r="BB41" i="11"/>
  <c r="AS41" i="11"/>
  <c r="AU25" i="11"/>
  <c r="BD25" i="11"/>
  <c r="AR27" i="11"/>
  <c r="BA27" i="11"/>
  <c r="AV29" i="11"/>
  <c r="BE29" i="11"/>
  <c r="AV26" i="11"/>
  <c r="BE26" i="11"/>
  <c r="AX27" i="11"/>
  <c r="BG27" i="11"/>
  <c r="AT33" i="11"/>
  <c r="BC33" i="11"/>
  <c r="F39" i="11"/>
  <c r="O39" i="11"/>
  <c r="AP39" i="11"/>
  <c r="AY39" i="11"/>
  <c r="J41" i="11"/>
  <c r="S41" i="11"/>
  <c r="AT41" i="11"/>
  <c r="BC41" i="11"/>
  <c r="AQ29" i="11"/>
  <c r="AZ29" i="11"/>
  <c r="AS30" i="11"/>
  <c r="BB30" i="11"/>
  <c r="T39" i="11"/>
  <c r="K39" i="11"/>
  <c r="BD39" i="11"/>
  <c r="AU39" i="11"/>
  <c r="I39" i="11"/>
  <c r="R39" i="11"/>
  <c r="AS39" i="11"/>
  <c r="BB39" i="11"/>
  <c r="AQ30" i="11"/>
  <c r="AZ30" i="11"/>
  <c r="AR17" i="11"/>
  <c r="BA17" i="11"/>
  <c r="AP30" i="11"/>
  <c r="AY30" i="11"/>
  <c r="H39" i="11"/>
  <c r="Q39" i="11"/>
  <c r="AR39" i="11"/>
  <c r="BA39" i="11"/>
  <c r="L41" i="11"/>
  <c r="U41" i="11"/>
  <c r="AV41" i="11"/>
  <c r="BE41" i="11"/>
  <c r="AP29" i="11"/>
  <c r="AY29" i="11"/>
  <c r="AR30" i="11"/>
  <c r="BA30" i="11"/>
  <c r="AX33" i="11"/>
  <c r="BG33" i="11"/>
  <c r="J39" i="11"/>
  <c r="S39" i="11"/>
  <c r="AT39" i="11"/>
  <c r="BC39" i="11"/>
  <c r="N41" i="11"/>
  <c r="W41" i="11"/>
  <c r="AX41" i="11"/>
  <c r="BG41" i="11"/>
  <c r="AQ27" i="11"/>
  <c r="AZ27" i="11"/>
  <c r="AS28" i="11"/>
  <c r="BB28" i="11"/>
  <c r="AU29" i="11"/>
  <c r="BD29" i="11"/>
  <c r="AW30" i="11"/>
  <c r="BF30" i="11"/>
  <c r="AV27" i="11"/>
  <c r="BE27" i="11"/>
  <c r="BE15" i="11"/>
  <c r="AQ26" i="11"/>
  <c r="AZ26" i="11"/>
  <c r="AV5" i="11"/>
  <c r="BE5" i="11"/>
  <c r="AT13" i="11"/>
  <c r="AU30" i="11"/>
  <c r="BD30" i="11"/>
  <c r="M39" i="11"/>
  <c r="V39" i="11"/>
  <c r="AW39" i="11"/>
  <c r="BF39" i="11"/>
  <c r="L39" i="11"/>
  <c r="U39" i="11"/>
  <c r="AV39" i="11"/>
  <c r="BE39" i="11"/>
  <c r="AT30" i="11"/>
  <c r="BC30" i="11"/>
  <c r="AS25" i="11"/>
  <c r="BB25" i="11"/>
  <c r="AT26" i="11"/>
  <c r="BC26" i="11"/>
  <c r="AW29" i="11"/>
  <c r="BF29" i="11"/>
  <c r="AV25" i="11"/>
  <c r="BE25" i="11"/>
  <c r="AP25" i="11"/>
  <c r="AY25" i="11"/>
  <c r="AU26" i="11"/>
  <c r="BD26" i="11"/>
  <c r="AS33" i="11"/>
  <c r="BB33" i="11"/>
  <c r="AP26" i="11"/>
  <c r="AY26" i="11"/>
  <c r="AT28" i="11"/>
  <c r="BC28" i="11"/>
  <c r="AX30" i="11"/>
  <c r="BG30" i="11"/>
  <c r="AP27" i="11"/>
  <c r="AY27" i="11"/>
  <c r="AR28" i="11"/>
  <c r="BA28" i="11"/>
  <c r="AT29" i="11"/>
  <c r="BC29" i="11"/>
  <c r="AV30" i="11"/>
  <c r="BE30" i="11"/>
  <c r="N39" i="11"/>
  <c r="W39" i="11"/>
  <c r="AX39" i="11"/>
  <c r="BG39" i="11"/>
  <c r="AS26" i="11"/>
  <c r="BB26" i="11"/>
  <c r="AU27" i="11"/>
  <c r="BD27" i="11"/>
  <c r="AW28" i="11"/>
  <c r="BF28" i="11"/>
  <c r="AQ33" i="11"/>
  <c r="AZ33" i="11"/>
  <c r="P41" i="11"/>
  <c r="G41" i="11"/>
  <c r="AZ41" i="11"/>
  <c r="AQ41" i="11"/>
  <c r="BX12" i="3"/>
  <c r="AO42" i="11"/>
  <c r="BT21" i="3" l="1"/>
  <c r="CR26" i="11"/>
  <c r="AM31" i="3" s="1"/>
  <c r="CR36" i="11"/>
  <c r="AM41" i="3" s="1"/>
  <c r="CE11" i="11"/>
  <c r="CN11" i="11"/>
  <c r="CH19" i="11"/>
  <c r="CQ19" i="11"/>
  <c r="CH11" i="11"/>
  <c r="CQ11" i="11"/>
  <c r="CC11" i="11"/>
  <c r="CL11" i="11"/>
  <c r="CG14" i="11"/>
  <c r="CP14" i="11"/>
  <c r="BZ17" i="11"/>
  <c r="CI17" i="11"/>
  <c r="CC17" i="11"/>
  <c r="CL17" i="11"/>
  <c r="BZ10" i="11"/>
  <c r="CI10" i="11"/>
  <c r="BZ11" i="11"/>
  <c r="CI11" i="11"/>
  <c r="CC19" i="11"/>
  <c r="CL19" i="11"/>
  <c r="CA16" i="11"/>
  <c r="CJ16" i="11"/>
  <c r="CG19" i="11"/>
  <c r="CP19" i="11"/>
  <c r="CC8" i="11"/>
  <c r="CL8" i="11"/>
  <c r="CH17" i="11"/>
  <c r="CQ17" i="11"/>
  <c r="CF8" i="11"/>
  <c r="CO8" i="11"/>
  <c r="CM8" i="11"/>
  <c r="CD8" i="11"/>
  <c r="CE12" i="11"/>
  <c r="CN12" i="11"/>
  <c r="CC12" i="11"/>
  <c r="CL12" i="11"/>
  <c r="CC13" i="11"/>
  <c r="CL13" i="11"/>
  <c r="CJ5" i="11"/>
  <c r="CA5" i="11"/>
  <c r="CG12" i="11"/>
  <c r="CP12" i="11"/>
  <c r="CD12" i="11"/>
  <c r="CM12" i="11"/>
  <c r="CG17" i="11"/>
  <c r="CP17" i="11"/>
  <c r="AV22" i="11"/>
  <c r="CF22" i="11"/>
  <c r="CO22" i="11"/>
  <c r="CF15" i="11"/>
  <c r="CO15" i="11"/>
  <c r="CH15" i="11"/>
  <c r="CQ15" i="11"/>
  <c r="CC15" i="11"/>
  <c r="CL15" i="11"/>
  <c r="CR33" i="11"/>
  <c r="AM38" i="3" s="1"/>
  <c r="CC40" i="11"/>
  <c r="CL40" i="11"/>
  <c r="CE19" i="11"/>
  <c r="CN19" i="11"/>
  <c r="CC10" i="11"/>
  <c r="CL10" i="11"/>
  <c r="CF10" i="11"/>
  <c r="CO10" i="11"/>
  <c r="CB11" i="11"/>
  <c r="CK11" i="11"/>
  <c r="CA11" i="11"/>
  <c r="CJ11" i="11"/>
  <c r="CD11" i="11"/>
  <c r="CM11" i="11"/>
  <c r="BZ14" i="11"/>
  <c r="CI14" i="11"/>
  <c r="CC14" i="11"/>
  <c r="CL14" i="11"/>
  <c r="CH14" i="11"/>
  <c r="CQ14" i="11"/>
  <c r="CA14" i="11"/>
  <c r="CJ14" i="11"/>
  <c r="CD14" i="11"/>
  <c r="CM14" i="11"/>
  <c r="CG10" i="11"/>
  <c r="CP10" i="11"/>
  <c r="CQ8" i="11"/>
  <c r="CH8" i="11"/>
  <c r="CB14" i="11"/>
  <c r="CK14" i="11"/>
  <c r="CF17" i="11"/>
  <c r="CO17" i="11"/>
  <c r="BZ16" i="11"/>
  <c r="CI16" i="11"/>
  <c r="CG22" i="11"/>
  <c r="CP22" i="11"/>
  <c r="CH13" i="11"/>
  <c r="CQ13" i="11"/>
  <c r="CG13" i="11"/>
  <c r="CP13" i="11"/>
  <c r="CF40" i="11"/>
  <c r="CO40" i="11"/>
  <c r="CC5" i="11"/>
  <c r="CL5" i="11"/>
  <c r="CB12" i="11"/>
  <c r="CK12" i="11"/>
  <c r="CA15" i="11"/>
  <c r="CJ15" i="11"/>
  <c r="CA22" i="11"/>
  <c r="CJ22" i="11"/>
  <c r="AX15" i="11"/>
  <c r="AV15" i="11"/>
  <c r="BB15" i="11"/>
  <c r="BB22" i="11"/>
  <c r="CC22" i="11"/>
  <c r="CL22" i="11"/>
  <c r="N40" i="11"/>
  <c r="CH40" i="11"/>
  <c r="CQ40" i="11"/>
  <c r="BA15" i="11"/>
  <c r="CB15" i="11"/>
  <c r="CK15" i="11"/>
  <c r="CR41" i="11"/>
  <c r="AM46" i="3" s="1"/>
  <c r="CD17" i="11"/>
  <c r="CM17" i="11"/>
  <c r="CG11" i="11"/>
  <c r="CP11" i="11"/>
  <c r="CD19" i="11"/>
  <c r="CM19" i="11"/>
  <c r="CB10" i="11"/>
  <c r="CK10" i="11"/>
  <c r="BZ19" i="11"/>
  <c r="CI19" i="11"/>
  <c r="CB19" i="11"/>
  <c r="CK19" i="11"/>
  <c r="CF19" i="11"/>
  <c r="CO19" i="11"/>
  <c r="CD10" i="11"/>
  <c r="CM10" i="11"/>
  <c r="CB40" i="11"/>
  <c r="CK40" i="11"/>
  <c r="CE17" i="11"/>
  <c r="CN17" i="11"/>
  <c r="CB22" i="11"/>
  <c r="CK22" i="11"/>
  <c r="BZ13" i="11"/>
  <c r="CI13" i="11"/>
  <c r="BZ5" i="11"/>
  <c r="CI5" i="11"/>
  <c r="BZ22" i="11"/>
  <c r="CI22" i="11"/>
  <c r="BZ40" i="11"/>
  <c r="CI40" i="11"/>
  <c r="CE5" i="11"/>
  <c r="CN5" i="11"/>
  <c r="CF12" i="11"/>
  <c r="CO12" i="11"/>
  <c r="CI8" i="11"/>
  <c r="BZ8" i="11"/>
  <c r="BZ12" i="11"/>
  <c r="CI12" i="11"/>
  <c r="CD22" i="11"/>
  <c r="CM22" i="11"/>
  <c r="CD16" i="11"/>
  <c r="CM16" i="11"/>
  <c r="AX40" i="11"/>
  <c r="CG15" i="11"/>
  <c r="CP15" i="11"/>
  <c r="CC16" i="11"/>
  <c r="CL16" i="11"/>
  <c r="CF16" i="11"/>
  <c r="CO16" i="11"/>
  <c r="AS15" i="11"/>
  <c r="BF16" i="11"/>
  <c r="CG16" i="11"/>
  <c r="CP16" i="11"/>
  <c r="BC13" i="11"/>
  <c r="CD13" i="11"/>
  <c r="CM13" i="11"/>
  <c r="BD15" i="11"/>
  <c r="CE15" i="11"/>
  <c r="CN15" i="11"/>
  <c r="CD40" i="11"/>
  <c r="CM40" i="11"/>
  <c r="CA17" i="11"/>
  <c r="CJ17" i="11"/>
  <c r="BZ15" i="11"/>
  <c r="CI15" i="11"/>
  <c r="CH22" i="11"/>
  <c r="CQ22" i="11"/>
  <c r="CA19" i="11"/>
  <c r="CJ19" i="11"/>
  <c r="CF14" i="11"/>
  <c r="CO14" i="11"/>
  <c r="CH10" i="11"/>
  <c r="CQ10" i="11"/>
  <c r="CA10" i="11"/>
  <c r="CJ10" i="11"/>
  <c r="CG40" i="11"/>
  <c r="CP40" i="11"/>
  <c r="CG5" i="11"/>
  <c r="CP5" i="11"/>
  <c r="CJ8" i="11"/>
  <c r="CA8" i="11"/>
  <c r="CA12" i="11"/>
  <c r="CJ12" i="11"/>
  <c r="CE13" i="11"/>
  <c r="CN13" i="11"/>
  <c r="CA40" i="11"/>
  <c r="CJ40" i="11"/>
  <c r="CH5" i="11"/>
  <c r="CQ5" i="11"/>
  <c r="CH12" i="11"/>
  <c r="CQ12" i="11"/>
  <c r="CA13" i="11"/>
  <c r="CJ13" i="11"/>
  <c r="CB13" i="11"/>
  <c r="CK13" i="11"/>
  <c r="CH16" i="11"/>
  <c r="CQ16" i="11"/>
  <c r="CE14" i="11"/>
  <c r="CN14" i="11"/>
  <c r="CD5" i="11"/>
  <c r="CM5" i="11"/>
  <c r="CF11" i="11"/>
  <c r="CO11" i="11"/>
  <c r="BC15" i="11"/>
  <c r="CD15" i="11"/>
  <c r="CM15" i="11"/>
  <c r="CR27" i="11"/>
  <c r="AM32" i="3" s="1"/>
  <c r="CR25" i="11"/>
  <c r="AM30" i="3" s="1"/>
  <c r="CR24" i="11"/>
  <c r="AM29" i="3" s="1"/>
  <c r="CR39" i="11"/>
  <c r="AM44" i="3" s="1"/>
  <c r="CR30" i="11"/>
  <c r="AM35" i="3" s="1"/>
  <c r="CR29" i="11"/>
  <c r="AM34" i="3" s="1"/>
  <c r="BC21" i="11"/>
  <c r="AS22" i="11"/>
  <c r="BG40" i="11"/>
  <c r="W40" i="11"/>
  <c r="AR15" i="11"/>
  <c r="AW16" i="11"/>
  <c r="BE21" i="11"/>
  <c r="BE22" i="11"/>
  <c r="BH27" i="11"/>
  <c r="AD32" i="3" s="1"/>
  <c r="I40" i="11"/>
  <c r="R40" i="11"/>
  <c r="BB40" i="11"/>
  <c r="AS40" i="11"/>
  <c r="AU19" i="11"/>
  <c r="BD19" i="11"/>
  <c r="AV18" i="11"/>
  <c r="BE18" i="11"/>
  <c r="AR11" i="11"/>
  <c r="BA11" i="11"/>
  <c r="AQ18" i="11"/>
  <c r="AZ18" i="11"/>
  <c r="AQ11" i="11"/>
  <c r="AZ11" i="11"/>
  <c r="AT11" i="11"/>
  <c r="BC11" i="11"/>
  <c r="AP14" i="11"/>
  <c r="AY14" i="11"/>
  <c r="AS14" i="11"/>
  <c r="BB14" i="11"/>
  <c r="AX14" i="11"/>
  <c r="BG14" i="11"/>
  <c r="AQ14" i="11"/>
  <c r="AZ14" i="11"/>
  <c r="AT14" i="11"/>
  <c r="BC14" i="11"/>
  <c r="AW18" i="11"/>
  <c r="BF18" i="11"/>
  <c r="AR14" i="11"/>
  <c r="BA14" i="11"/>
  <c r="AV17" i="11"/>
  <c r="BE17" i="11"/>
  <c r="AW21" i="11"/>
  <c r="BF21" i="11"/>
  <c r="AP16" i="11"/>
  <c r="AY16" i="11"/>
  <c r="AW22" i="11"/>
  <c r="BF22" i="11"/>
  <c r="AX13" i="11"/>
  <c r="BG13" i="11"/>
  <c r="AW13" i="11"/>
  <c r="BF13" i="11"/>
  <c r="U40" i="11"/>
  <c r="L40" i="11"/>
  <c r="BE40" i="11"/>
  <c r="AV40" i="11"/>
  <c r="AS5" i="11"/>
  <c r="BB5" i="11"/>
  <c r="AQ15" i="11"/>
  <c r="AZ15" i="11"/>
  <c r="AQ22" i="11"/>
  <c r="AZ22" i="11"/>
  <c r="BH26" i="11"/>
  <c r="AD31" i="3" s="1"/>
  <c r="AW15" i="11"/>
  <c r="BF15" i="11"/>
  <c r="AS16" i="11"/>
  <c r="BB16" i="11"/>
  <c r="AV16" i="11"/>
  <c r="BE16" i="11"/>
  <c r="AS18" i="11"/>
  <c r="BB18" i="11"/>
  <c r="AT17" i="11"/>
  <c r="BC17" i="11"/>
  <c r="AP18" i="11"/>
  <c r="AY18" i="11"/>
  <c r="AW11" i="11"/>
  <c r="BF11" i="11"/>
  <c r="AT19" i="11"/>
  <c r="BC19" i="11"/>
  <c r="AX18" i="11"/>
  <c r="BG18" i="11"/>
  <c r="AP19" i="11"/>
  <c r="AY19" i="11"/>
  <c r="AR19" i="11"/>
  <c r="BA19" i="11"/>
  <c r="AV19" i="11"/>
  <c r="BE19" i="11"/>
  <c r="Q40" i="11"/>
  <c r="H40" i="11"/>
  <c r="BA40" i="11"/>
  <c r="AR40" i="11"/>
  <c r="AU17" i="11"/>
  <c r="BD17" i="11"/>
  <c r="AR22" i="11"/>
  <c r="BA22" i="11"/>
  <c r="AP13" i="11"/>
  <c r="AY13" i="11"/>
  <c r="AP5" i="11"/>
  <c r="AY5" i="11"/>
  <c r="AP22" i="11"/>
  <c r="AY22" i="11"/>
  <c r="F40" i="11"/>
  <c r="O40" i="11"/>
  <c r="AP40" i="11"/>
  <c r="AY40" i="11"/>
  <c r="AU21" i="11"/>
  <c r="BD21" i="11"/>
  <c r="AU5" i="11"/>
  <c r="BD5" i="11"/>
  <c r="AQ21" i="11"/>
  <c r="AZ21" i="11"/>
  <c r="AT22" i="11"/>
  <c r="BC22" i="11"/>
  <c r="AT16" i="11"/>
  <c r="BC16" i="11"/>
  <c r="BH30" i="11"/>
  <c r="AD35" i="3" s="1"/>
  <c r="X39" i="11"/>
  <c r="AV11" i="11"/>
  <c r="BE11" i="11"/>
  <c r="X41" i="11"/>
  <c r="J40" i="11"/>
  <c r="S40" i="11"/>
  <c r="BC40" i="11"/>
  <c r="AT40" i="11"/>
  <c r="AQ17" i="11"/>
  <c r="AZ17" i="11"/>
  <c r="AP15" i="11"/>
  <c r="AY15" i="11"/>
  <c r="AX22" i="11"/>
  <c r="BG22" i="11"/>
  <c r="AQ19" i="11"/>
  <c r="AZ19" i="11"/>
  <c r="AR18" i="11"/>
  <c r="BA18" i="11"/>
  <c r="AV14" i="11"/>
  <c r="BE14" i="11"/>
  <c r="M40" i="11"/>
  <c r="V40" i="11"/>
  <c r="BF40" i="11"/>
  <c r="AW40" i="11"/>
  <c r="AP21" i="11"/>
  <c r="AY21" i="11"/>
  <c r="AW5" i="11"/>
  <c r="BF5" i="11"/>
  <c r="AU13" i="11"/>
  <c r="BD13" i="11"/>
  <c r="G40" i="11"/>
  <c r="P40" i="11"/>
  <c r="AQ40" i="11"/>
  <c r="AZ40" i="11"/>
  <c r="AX5" i="11"/>
  <c r="BG5" i="11"/>
  <c r="AQ13" i="11"/>
  <c r="AZ13" i="11"/>
  <c r="AR13" i="11"/>
  <c r="BA13" i="11"/>
  <c r="AX16" i="11"/>
  <c r="BG16" i="11"/>
  <c r="AU14" i="11"/>
  <c r="BD14" i="11"/>
  <c r="AU11" i="11"/>
  <c r="BD11" i="11"/>
  <c r="AX19" i="11"/>
  <c r="BG19" i="11"/>
  <c r="AX11" i="11"/>
  <c r="BG11" i="11"/>
  <c r="AS11" i="11"/>
  <c r="BB11" i="11"/>
  <c r="AW14" i="11"/>
  <c r="BF14" i="11"/>
  <c r="AP17" i="11"/>
  <c r="AY17" i="11"/>
  <c r="AS17" i="11"/>
  <c r="BB17" i="11"/>
  <c r="AP11" i="11"/>
  <c r="AY11" i="11"/>
  <c r="AS19" i="11"/>
  <c r="BB19" i="11"/>
  <c r="AQ16" i="11"/>
  <c r="AZ16" i="11"/>
  <c r="AW19" i="11"/>
  <c r="BF19" i="11"/>
  <c r="AX17" i="11"/>
  <c r="BG17" i="11"/>
  <c r="AU18" i="11"/>
  <c r="BD18" i="11"/>
  <c r="AX21" i="11"/>
  <c r="BG21" i="11"/>
  <c r="AS21" i="11"/>
  <c r="BB21" i="11"/>
  <c r="AS13" i="11"/>
  <c r="BB13" i="11"/>
  <c r="AQ5" i="11"/>
  <c r="AZ5" i="11"/>
  <c r="AW17" i="11"/>
  <c r="BF17" i="11"/>
  <c r="BH25" i="11"/>
  <c r="AD30" i="3" s="1"/>
  <c r="AT5" i="11"/>
  <c r="BC5" i="11"/>
  <c r="BH29" i="11"/>
  <c r="AD34" i="3" s="1"/>
  <c r="BH39" i="11"/>
  <c r="AD44" i="3" s="1"/>
  <c r="BH41" i="11"/>
  <c r="AD46" i="3" s="1"/>
  <c r="BH33" i="11"/>
  <c r="AD38" i="3" s="1"/>
  <c r="BS21" i="3" l="1"/>
  <c r="BS20" i="3"/>
  <c r="BS19" i="3"/>
  <c r="CR12" i="11"/>
  <c r="AM17" i="3" s="1"/>
  <c r="CR40" i="11"/>
  <c r="AM45" i="3" s="1"/>
  <c r="CR5" i="11"/>
  <c r="AM10" i="3" s="1"/>
  <c r="CR19" i="11"/>
  <c r="AM24" i="3" s="1"/>
  <c r="CR15" i="11"/>
  <c r="AM20" i="3" s="1"/>
  <c r="CR8" i="11"/>
  <c r="AM13" i="3" s="1"/>
  <c r="CR14" i="11"/>
  <c r="AM19" i="3" s="1"/>
  <c r="CR10" i="11"/>
  <c r="AM15" i="3" s="1"/>
  <c r="CR17" i="11"/>
  <c r="AM22" i="3" s="1"/>
  <c r="CR22" i="11"/>
  <c r="AM27" i="3" s="1"/>
  <c r="CR13" i="11"/>
  <c r="AM18" i="3" s="1"/>
  <c r="CR16" i="11"/>
  <c r="AM21" i="3" s="1"/>
  <c r="CR11" i="11"/>
  <c r="AM16" i="3" s="1"/>
  <c r="DG41" i="11"/>
  <c r="AV46" i="3" s="1"/>
  <c r="DG39" i="11"/>
  <c r="AV44" i="3" s="1"/>
  <c r="BH5" i="11"/>
  <c r="AD10" i="3" s="1"/>
  <c r="U46" i="3"/>
  <c r="BH16" i="11"/>
  <c r="AD21" i="3" s="1"/>
  <c r="BH11" i="11"/>
  <c r="AD16" i="3" s="1"/>
  <c r="BH17" i="11"/>
  <c r="AD22" i="3" s="1"/>
  <c r="BH15" i="11"/>
  <c r="AD20" i="3" s="1"/>
  <c r="BH40" i="11"/>
  <c r="AD45" i="3" s="1"/>
  <c r="BH22" i="11"/>
  <c r="AD27" i="3" s="1"/>
  <c r="BH13" i="11"/>
  <c r="AD18" i="3" s="1"/>
  <c r="BH21" i="11"/>
  <c r="AD26" i="3" s="1"/>
  <c r="U44" i="3"/>
  <c r="X40" i="11"/>
  <c r="BH19" i="11"/>
  <c r="AD24" i="3" s="1"/>
  <c r="BH18" i="11"/>
  <c r="AD23" i="3" s="1"/>
  <c r="BH14" i="11"/>
  <c r="AD19" i="3" s="1"/>
  <c r="DG40" i="11" l="1"/>
  <c r="AV45" i="3" s="1"/>
  <c r="U45" i="3"/>
  <c r="R84" i="3" l="1"/>
  <c r="BW4" i="11" s="1"/>
  <c r="C33" i="11"/>
  <c r="Q96" i="3"/>
  <c r="R96" i="3" s="1"/>
  <c r="C30" i="11"/>
  <c r="C29" i="11"/>
  <c r="C28" i="11"/>
  <c r="C27" i="11"/>
  <c r="C26" i="11"/>
  <c r="C25" i="11"/>
  <c r="C24" i="11"/>
  <c r="C22" i="11"/>
  <c r="Q91" i="3"/>
  <c r="R91" i="3" s="1"/>
  <c r="BW21" i="11" s="1"/>
  <c r="C19" i="11"/>
  <c r="C17" i="11"/>
  <c r="C16" i="11"/>
  <c r="C15" i="11"/>
  <c r="C14" i="11"/>
  <c r="C13" i="11"/>
  <c r="C11" i="11"/>
  <c r="Q89" i="3"/>
  <c r="R89" i="3" s="1"/>
  <c r="BW7" i="11" s="1"/>
  <c r="C5" i="11"/>
  <c r="Q88" i="3" l="1"/>
  <c r="R88" i="3" s="1"/>
  <c r="BW20" i="11" s="1"/>
  <c r="Q97" i="3"/>
  <c r="R97" i="3" s="1"/>
  <c r="BW32" i="11" s="1"/>
  <c r="CH32" i="11" s="1"/>
  <c r="Q94" i="3"/>
  <c r="R94" i="3" s="1"/>
  <c r="Q95" i="3"/>
  <c r="R95" i="3" s="1"/>
  <c r="Q92" i="3"/>
  <c r="R92" i="3" s="1"/>
  <c r="Q93" i="3"/>
  <c r="R93" i="3" s="1"/>
  <c r="Q90" i="3"/>
  <c r="R90" i="3" s="1"/>
  <c r="Q86" i="3"/>
  <c r="R86" i="3" s="1"/>
  <c r="Q87" i="3"/>
  <c r="R87" i="3" s="1"/>
  <c r="Q85" i="3"/>
  <c r="R85" i="3" s="1"/>
  <c r="R82" i="3"/>
  <c r="Q83" i="3"/>
  <c r="R83" i="3" s="1"/>
  <c r="C21" i="11"/>
  <c r="L21" i="11" s="1"/>
  <c r="C18" i="11"/>
  <c r="K18" i="11" s="1"/>
  <c r="C4" i="11"/>
  <c r="K26" i="11"/>
  <c r="G26" i="11"/>
  <c r="N26" i="11"/>
  <c r="J26" i="11"/>
  <c r="F26" i="11"/>
  <c r="L26" i="11"/>
  <c r="H26" i="11"/>
  <c r="M26" i="11"/>
  <c r="I26" i="11"/>
  <c r="N11" i="11"/>
  <c r="J11" i="11"/>
  <c r="F11" i="11"/>
  <c r="M11" i="11"/>
  <c r="I11" i="11"/>
  <c r="K11" i="11"/>
  <c r="G11" i="11"/>
  <c r="L11" i="11"/>
  <c r="H11" i="11"/>
  <c r="N15" i="11"/>
  <c r="J15" i="11"/>
  <c r="F15" i="11"/>
  <c r="M15" i="11"/>
  <c r="I15" i="11"/>
  <c r="K15" i="11"/>
  <c r="G15" i="11"/>
  <c r="H15" i="11"/>
  <c r="L15" i="11"/>
  <c r="N19" i="11"/>
  <c r="J19" i="11"/>
  <c r="F19" i="11"/>
  <c r="M19" i="11"/>
  <c r="I19" i="11"/>
  <c r="K19" i="11"/>
  <c r="G19" i="11"/>
  <c r="L19" i="11"/>
  <c r="H19" i="11"/>
  <c r="N27" i="11"/>
  <c r="J27" i="11"/>
  <c r="F27" i="11"/>
  <c r="M27" i="11"/>
  <c r="I27" i="11"/>
  <c r="K27" i="11"/>
  <c r="G27" i="11"/>
  <c r="L27" i="11"/>
  <c r="H27" i="11"/>
  <c r="M16" i="11"/>
  <c r="I16" i="11"/>
  <c r="L16" i="11"/>
  <c r="H16" i="11"/>
  <c r="N16" i="11"/>
  <c r="J16" i="11"/>
  <c r="F16" i="11"/>
  <c r="K16" i="11"/>
  <c r="G16" i="11"/>
  <c r="M24" i="11"/>
  <c r="I24" i="11"/>
  <c r="L24" i="11"/>
  <c r="H24" i="11"/>
  <c r="N24" i="11"/>
  <c r="J24" i="11"/>
  <c r="F24" i="11"/>
  <c r="G24" i="11"/>
  <c r="K24" i="11"/>
  <c r="D28" i="11"/>
  <c r="K28" i="11"/>
  <c r="N28" i="11"/>
  <c r="J28" i="11"/>
  <c r="L28" i="11"/>
  <c r="H28" i="11"/>
  <c r="M28" i="11"/>
  <c r="I28" i="11"/>
  <c r="K14" i="11"/>
  <c r="G14" i="11"/>
  <c r="N14" i="11"/>
  <c r="J14" i="11"/>
  <c r="F14" i="11"/>
  <c r="L14" i="11"/>
  <c r="H14" i="11"/>
  <c r="M14" i="11"/>
  <c r="I14" i="11"/>
  <c r="K22" i="11"/>
  <c r="G22" i="11"/>
  <c r="N22" i="11"/>
  <c r="J22" i="11"/>
  <c r="F22" i="11"/>
  <c r="L22" i="11"/>
  <c r="H22" i="11"/>
  <c r="I22" i="11"/>
  <c r="M22" i="11"/>
  <c r="F30" i="11"/>
  <c r="M30" i="11"/>
  <c r="I30" i="11"/>
  <c r="L30" i="11"/>
  <c r="H30" i="11"/>
  <c r="G30" i="11"/>
  <c r="N30" i="11"/>
  <c r="J30" i="11"/>
  <c r="K30" i="11"/>
  <c r="L5" i="11"/>
  <c r="H5" i="11"/>
  <c r="G5" i="11"/>
  <c r="N5" i="11"/>
  <c r="J5" i="11"/>
  <c r="F5" i="11"/>
  <c r="M5" i="11"/>
  <c r="I5" i="11"/>
  <c r="K5" i="11"/>
  <c r="L13" i="11"/>
  <c r="H13" i="11"/>
  <c r="K13" i="11"/>
  <c r="G13" i="11"/>
  <c r="M13" i="11"/>
  <c r="I13" i="11"/>
  <c r="J13" i="11"/>
  <c r="N13" i="11"/>
  <c r="F13" i="11"/>
  <c r="L17" i="11"/>
  <c r="H17" i="11"/>
  <c r="K17" i="11"/>
  <c r="G17" i="11"/>
  <c r="M17" i="11"/>
  <c r="I17" i="11"/>
  <c r="F17" i="11"/>
  <c r="N17" i="11"/>
  <c r="J17" i="11"/>
  <c r="L25" i="11"/>
  <c r="H25" i="11"/>
  <c r="K25" i="11"/>
  <c r="G25" i="11"/>
  <c r="M25" i="11"/>
  <c r="I25" i="11"/>
  <c r="N25" i="11"/>
  <c r="J25" i="11"/>
  <c r="F25" i="11"/>
  <c r="L29" i="11"/>
  <c r="H29" i="11"/>
  <c r="G29" i="11"/>
  <c r="K29" i="11"/>
  <c r="M29" i="11"/>
  <c r="I29" i="11"/>
  <c r="N29" i="11"/>
  <c r="J29" i="11"/>
  <c r="F29" i="11"/>
  <c r="M33" i="11"/>
  <c r="I33" i="11"/>
  <c r="L33" i="11"/>
  <c r="H33" i="11"/>
  <c r="G33" i="11"/>
  <c r="N33" i="11"/>
  <c r="J33" i="11"/>
  <c r="F33" i="11"/>
  <c r="K33" i="11"/>
  <c r="D5" i="11"/>
  <c r="D13" i="11"/>
  <c r="D17" i="11"/>
  <c r="D25" i="11"/>
  <c r="D29" i="11"/>
  <c r="D33" i="11"/>
  <c r="D14" i="11"/>
  <c r="D22" i="11"/>
  <c r="D26" i="11"/>
  <c r="D30" i="11"/>
  <c r="D11" i="11"/>
  <c r="D15" i="11"/>
  <c r="D19" i="11"/>
  <c r="D27" i="11"/>
  <c r="D16" i="11"/>
  <c r="D24" i="11"/>
  <c r="C9" i="11"/>
  <c r="R38" i="3"/>
  <c r="R37" i="3"/>
  <c r="R98" i="3"/>
  <c r="BW38" i="11" s="1"/>
  <c r="R35" i="3"/>
  <c r="R23" i="3"/>
  <c r="R21" i="3"/>
  <c r="C7" i="11"/>
  <c r="R25" i="3"/>
  <c r="C23" i="11"/>
  <c r="R26" i="3"/>
  <c r="R40" i="3"/>
  <c r="AM24" i="11" s="1"/>
  <c r="R29" i="3"/>
  <c r="C31" i="11"/>
  <c r="R10" i="3"/>
  <c r="R14" i="3"/>
  <c r="R17" i="3"/>
  <c r="R45" i="3"/>
  <c r="R44" i="3"/>
  <c r="R11" i="3"/>
  <c r="R12" i="3"/>
  <c r="R13" i="3"/>
  <c r="R9" i="3"/>
  <c r="R68" i="3"/>
  <c r="BW37" i="11" s="1"/>
  <c r="C6" i="11"/>
  <c r="R22" i="3"/>
  <c r="R24" i="3"/>
  <c r="R19" i="3"/>
  <c r="R20" i="3"/>
  <c r="C10" i="11"/>
  <c r="R16" i="3"/>
  <c r="C8" i="11"/>
  <c r="R28" i="3"/>
  <c r="AM8" i="11" s="1"/>
  <c r="C12" i="11"/>
  <c r="R27" i="3"/>
  <c r="C20" i="11"/>
  <c r="R39" i="3"/>
  <c r="AM20" i="11" s="1"/>
  <c r="C32" i="11"/>
  <c r="R36" i="3"/>
  <c r="AM32" i="11" s="1"/>
  <c r="AN24" i="11" l="1"/>
  <c r="AQ24" i="11"/>
  <c r="AT24" i="11"/>
  <c r="AV24" i="11"/>
  <c r="AS24" i="11"/>
  <c r="AR24" i="11"/>
  <c r="AX24" i="11"/>
  <c r="AP24" i="11"/>
  <c r="AU24" i="11"/>
  <c r="AW24" i="11"/>
  <c r="BZ32" i="11"/>
  <c r="BW6" i="11"/>
  <c r="CA32" i="11"/>
  <c r="CG32" i="11"/>
  <c r="CB32" i="11"/>
  <c r="CE32" i="11"/>
  <c r="CF32" i="11"/>
  <c r="CD32" i="11"/>
  <c r="G21" i="11"/>
  <c r="BW9" i="11"/>
  <c r="CC32" i="11"/>
  <c r="BX32" i="11"/>
  <c r="CM32" i="11" s="1"/>
  <c r="BW23" i="11"/>
  <c r="AM7" i="11"/>
  <c r="AW7" i="11" s="1"/>
  <c r="AM12" i="11"/>
  <c r="AV12" i="11" s="1"/>
  <c r="D21" i="11"/>
  <c r="O21" i="11" s="1"/>
  <c r="J21" i="11"/>
  <c r="L18" i="11"/>
  <c r="N21" i="11"/>
  <c r="K21" i="11"/>
  <c r="I21" i="11"/>
  <c r="H21" i="11"/>
  <c r="F21" i="11"/>
  <c r="M21" i="11"/>
  <c r="G18" i="11"/>
  <c r="M18" i="11"/>
  <c r="J18" i="11"/>
  <c r="I18" i="11"/>
  <c r="F18" i="11"/>
  <c r="D18" i="11"/>
  <c r="R18" i="11" s="1"/>
  <c r="H18" i="11"/>
  <c r="N18" i="11"/>
  <c r="BX31" i="11"/>
  <c r="CF7" i="11"/>
  <c r="CA20" i="11"/>
  <c r="CA38" i="11"/>
  <c r="BX38" i="11"/>
  <c r="CH38" i="11"/>
  <c r="CF38" i="11"/>
  <c r="BZ38" i="11"/>
  <c r="CD38" i="11"/>
  <c r="CC38" i="11"/>
  <c r="CG38" i="11"/>
  <c r="CB38" i="11"/>
  <c r="CE38" i="11"/>
  <c r="CG18" i="11"/>
  <c r="CC18" i="11"/>
  <c r="BX18" i="11"/>
  <c r="CD18" i="11"/>
  <c r="CE18" i="11"/>
  <c r="CH18" i="11"/>
  <c r="BZ18" i="11"/>
  <c r="CA18" i="11"/>
  <c r="CF18" i="11"/>
  <c r="CB18" i="11"/>
  <c r="BZ21" i="11"/>
  <c r="CF21" i="11"/>
  <c r="BX21" i="11"/>
  <c r="CG21" i="11"/>
  <c r="CE21" i="11"/>
  <c r="CB21" i="11"/>
  <c r="CC21" i="11"/>
  <c r="CD21" i="11"/>
  <c r="CH21" i="11"/>
  <c r="CA21" i="11"/>
  <c r="CD37" i="11"/>
  <c r="CH37" i="11"/>
  <c r="BX37" i="11"/>
  <c r="CA37" i="11"/>
  <c r="BZ37" i="11"/>
  <c r="CG37" i="11"/>
  <c r="CF37" i="11"/>
  <c r="CE37" i="11"/>
  <c r="CB37" i="11"/>
  <c r="CC37" i="11"/>
  <c r="CD4" i="11"/>
  <c r="CB4" i="11"/>
  <c r="CE4" i="11"/>
  <c r="CA4" i="11"/>
  <c r="BZ4" i="11"/>
  <c r="CC4" i="11"/>
  <c r="CF4" i="11"/>
  <c r="BX4" i="11"/>
  <c r="CG4" i="11"/>
  <c r="CH4" i="11"/>
  <c r="AM9" i="11"/>
  <c r="AP9" i="11" s="1"/>
  <c r="T24" i="11"/>
  <c r="P24" i="11"/>
  <c r="W24" i="11"/>
  <c r="S24" i="11"/>
  <c r="O24" i="11"/>
  <c r="V24" i="11"/>
  <c r="R24" i="11"/>
  <c r="Q24" i="11"/>
  <c r="U24" i="11"/>
  <c r="T16" i="11"/>
  <c r="P16" i="11"/>
  <c r="W16" i="11"/>
  <c r="S16" i="11"/>
  <c r="O16" i="11"/>
  <c r="V16" i="11"/>
  <c r="R16" i="11"/>
  <c r="U16" i="11"/>
  <c r="Q16" i="11"/>
  <c r="V5" i="11"/>
  <c r="R5" i="11"/>
  <c r="U5" i="11"/>
  <c r="Q5" i="11"/>
  <c r="S5" i="11"/>
  <c r="P5" i="11"/>
  <c r="T5" i="11"/>
  <c r="O5" i="11"/>
  <c r="W5" i="11"/>
  <c r="U27" i="11"/>
  <c r="Q27" i="11"/>
  <c r="T27" i="11"/>
  <c r="P27" i="11"/>
  <c r="W27" i="11"/>
  <c r="S27" i="11"/>
  <c r="O27" i="11"/>
  <c r="V27" i="11"/>
  <c r="R27" i="11"/>
  <c r="T30" i="11"/>
  <c r="P30" i="11"/>
  <c r="W30" i="11"/>
  <c r="S30" i="11"/>
  <c r="O30" i="11"/>
  <c r="V30" i="11"/>
  <c r="R30" i="11"/>
  <c r="Q30" i="11"/>
  <c r="U30" i="11"/>
  <c r="V14" i="11"/>
  <c r="R14" i="11"/>
  <c r="U14" i="11"/>
  <c r="Q14" i="11"/>
  <c r="T14" i="11"/>
  <c r="P14" i="11"/>
  <c r="W14" i="11"/>
  <c r="O14" i="11"/>
  <c r="S14" i="11"/>
  <c r="U15" i="11"/>
  <c r="Q15" i="11"/>
  <c r="T15" i="11"/>
  <c r="P15" i="11"/>
  <c r="W15" i="11"/>
  <c r="S15" i="11"/>
  <c r="O15" i="11"/>
  <c r="R15" i="11"/>
  <c r="V15" i="11"/>
  <c r="V22" i="11"/>
  <c r="R22" i="11"/>
  <c r="U22" i="11"/>
  <c r="Q22" i="11"/>
  <c r="T22" i="11"/>
  <c r="P22" i="11"/>
  <c r="S22" i="11"/>
  <c r="O22" i="11"/>
  <c r="W22" i="11"/>
  <c r="O29" i="11"/>
  <c r="W29" i="11"/>
  <c r="S29" i="11"/>
  <c r="V29" i="11"/>
  <c r="R29" i="11"/>
  <c r="U29" i="11"/>
  <c r="Q29" i="11"/>
  <c r="T29" i="11"/>
  <c r="P29" i="11"/>
  <c r="W13" i="11"/>
  <c r="S13" i="11"/>
  <c r="O13" i="11"/>
  <c r="V13" i="11"/>
  <c r="R13" i="11"/>
  <c r="U13" i="11"/>
  <c r="Q13" i="11"/>
  <c r="T13" i="11"/>
  <c r="P13" i="11"/>
  <c r="L32" i="11"/>
  <c r="H32" i="11"/>
  <c r="F32" i="11"/>
  <c r="K32" i="11"/>
  <c r="M32" i="11"/>
  <c r="I32" i="11"/>
  <c r="G32" i="11"/>
  <c r="N32" i="11"/>
  <c r="J32" i="11"/>
  <c r="M12" i="11"/>
  <c r="I12" i="11"/>
  <c r="L12" i="11"/>
  <c r="H12" i="11"/>
  <c r="N12" i="11"/>
  <c r="J12" i="11"/>
  <c r="F12" i="11"/>
  <c r="K12" i="11"/>
  <c r="G12" i="11"/>
  <c r="G31" i="11"/>
  <c r="F31" i="11"/>
  <c r="N23" i="11"/>
  <c r="J23" i="11"/>
  <c r="F23" i="11"/>
  <c r="M23" i="11"/>
  <c r="I23" i="11"/>
  <c r="K23" i="11"/>
  <c r="G23" i="11"/>
  <c r="L23" i="11"/>
  <c r="H23" i="11"/>
  <c r="U11" i="11"/>
  <c r="Q11" i="11"/>
  <c r="T11" i="11"/>
  <c r="P11" i="11"/>
  <c r="W11" i="11"/>
  <c r="S11" i="11"/>
  <c r="O11" i="11"/>
  <c r="V11" i="11"/>
  <c r="R11" i="11"/>
  <c r="W25" i="11"/>
  <c r="S25" i="11"/>
  <c r="O25" i="11"/>
  <c r="V25" i="11"/>
  <c r="R25" i="11"/>
  <c r="U25" i="11"/>
  <c r="Q25" i="11"/>
  <c r="T25" i="11"/>
  <c r="P25" i="11"/>
  <c r="K10" i="11"/>
  <c r="G10" i="11"/>
  <c r="N10" i="11"/>
  <c r="J10" i="11"/>
  <c r="F10" i="11"/>
  <c r="L10" i="11"/>
  <c r="H10" i="11"/>
  <c r="M10" i="11"/>
  <c r="I10" i="11"/>
  <c r="M20" i="11"/>
  <c r="I20" i="11"/>
  <c r="L20" i="11"/>
  <c r="H20" i="11"/>
  <c r="N20" i="11"/>
  <c r="J20" i="11"/>
  <c r="F20" i="11"/>
  <c r="K20" i="11"/>
  <c r="G20" i="11"/>
  <c r="N8" i="11"/>
  <c r="J8" i="11"/>
  <c r="F8" i="11"/>
  <c r="I8" i="11"/>
  <c r="M8" i="11"/>
  <c r="H8" i="11"/>
  <c r="L8" i="11"/>
  <c r="G8" i="11"/>
  <c r="K8" i="11"/>
  <c r="L6" i="11"/>
  <c r="K6" i="11"/>
  <c r="G6" i="11"/>
  <c r="F6" i="11"/>
  <c r="N6" i="11"/>
  <c r="I6" i="11"/>
  <c r="M6" i="11"/>
  <c r="H6" i="11"/>
  <c r="J6" i="11"/>
  <c r="K7" i="11"/>
  <c r="G7" i="11"/>
  <c r="I7" i="11"/>
  <c r="M7" i="11"/>
  <c r="H7" i="11"/>
  <c r="F7" i="11"/>
  <c r="J7" i="11"/>
  <c r="N7" i="11"/>
  <c r="L7" i="11"/>
  <c r="M4" i="11"/>
  <c r="I4" i="11"/>
  <c r="H4" i="11"/>
  <c r="K4" i="11"/>
  <c r="G4" i="11"/>
  <c r="N4" i="11"/>
  <c r="J4" i="11"/>
  <c r="F4" i="11"/>
  <c r="L4" i="11"/>
  <c r="L9" i="11"/>
  <c r="K9" i="11"/>
  <c r="M9" i="11"/>
  <c r="I9" i="11"/>
  <c r="N9" i="11"/>
  <c r="F9" i="11"/>
  <c r="H9" i="11"/>
  <c r="G9" i="11"/>
  <c r="J9" i="11"/>
  <c r="U19" i="11"/>
  <c r="Q19" i="11"/>
  <c r="T19" i="11"/>
  <c r="P19" i="11"/>
  <c r="W19" i="11"/>
  <c r="S19" i="11"/>
  <c r="O19" i="11"/>
  <c r="R19" i="11"/>
  <c r="V19" i="11"/>
  <c r="V26" i="11"/>
  <c r="R26" i="11"/>
  <c r="U26" i="11"/>
  <c r="Q26" i="11"/>
  <c r="T26" i="11"/>
  <c r="P26" i="11"/>
  <c r="O26" i="11"/>
  <c r="S26" i="11"/>
  <c r="W26" i="11"/>
  <c r="T33" i="11"/>
  <c r="O33" i="11"/>
  <c r="W33" i="11"/>
  <c r="S33" i="11"/>
  <c r="V33" i="11"/>
  <c r="R33" i="11"/>
  <c r="P33" i="11"/>
  <c r="U33" i="11"/>
  <c r="Q33" i="11"/>
  <c r="W17" i="11"/>
  <c r="S17" i="11"/>
  <c r="O17" i="11"/>
  <c r="V17" i="11"/>
  <c r="R17" i="11"/>
  <c r="U17" i="11"/>
  <c r="Q17" i="11"/>
  <c r="P17" i="11"/>
  <c r="T17" i="11"/>
  <c r="V28" i="11"/>
  <c r="R28" i="11"/>
  <c r="U28" i="11"/>
  <c r="Q28" i="11"/>
  <c r="T28" i="11"/>
  <c r="S28" i="11"/>
  <c r="W28" i="11"/>
  <c r="AN32" i="11"/>
  <c r="AP32" i="11"/>
  <c r="AN20" i="11"/>
  <c r="AP20" i="11"/>
  <c r="AN8" i="11"/>
  <c r="AP8" i="11"/>
  <c r="D8" i="11"/>
  <c r="D7" i="11"/>
  <c r="D9" i="11"/>
  <c r="D32" i="11"/>
  <c r="D12" i="11"/>
  <c r="D31" i="11"/>
  <c r="D23" i="11"/>
  <c r="D20" i="11"/>
  <c r="D6" i="11"/>
  <c r="D4" i="11"/>
  <c r="D10" i="11"/>
  <c r="AM4" i="11"/>
  <c r="AM6" i="11"/>
  <c r="X15" i="11"/>
  <c r="DG15" i="11" s="1"/>
  <c r="X17" i="11"/>
  <c r="DG17" i="11" s="1"/>
  <c r="X22" i="11"/>
  <c r="DG22" i="11" s="1"/>
  <c r="X14" i="11"/>
  <c r="DG14" i="11" s="1"/>
  <c r="X33" i="11"/>
  <c r="DG33" i="11" s="1"/>
  <c r="X24" i="11"/>
  <c r="X27" i="11"/>
  <c r="DG27" i="11" s="1"/>
  <c r="X13" i="11"/>
  <c r="DG13" i="11" s="1"/>
  <c r="X16" i="11"/>
  <c r="DG16" i="11" s="1"/>
  <c r="X19" i="11"/>
  <c r="DG19" i="11" s="1"/>
  <c r="X11" i="11"/>
  <c r="DG11" i="11" s="1"/>
  <c r="X30" i="11"/>
  <c r="DG30" i="11" s="1"/>
  <c r="X26" i="11"/>
  <c r="DG26" i="11" s="1"/>
  <c r="X29" i="11"/>
  <c r="DG29" i="11" s="1"/>
  <c r="X25" i="11"/>
  <c r="DG25" i="11" s="1"/>
  <c r="X5" i="11"/>
  <c r="DG5" i="11" s="1"/>
  <c r="AX32" i="11"/>
  <c r="AT32" i="11"/>
  <c r="AS32" i="11"/>
  <c r="AW32" i="11"/>
  <c r="AR32" i="11"/>
  <c r="AQ32" i="11"/>
  <c r="AV32" i="11"/>
  <c r="AU32" i="11"/>
  <c r="AW8" i="11"/>
  <c r="AS8" i="11"/>
  <c r="AV8" i="11"/>
  <c r="AR8" i="11"/>
  <c r="AU8" i="11"/>
  <c r="AQ8" i="11"/>
  <c r="AX8" i="11"/>
  <c r="AT8" i="11"/>
  <c r="AU20" i="11"/>
  <c r="AQ20" i="11"/>
  <c r="AV20" i="11"/>
  <c r="AT20" i="11"/>
  <c r="AX20" i="11"/>
  <c r="AS20" i="11"/>
  <c r="AW20" i="11"/>
  <c r="AR20" i="11"/>
  <c r="C35" i="11"/>
  <c r="R43" i="3"/>
  <c r="AM35" i="11" s="1"/>
  <c r="C36" i="11"/>
  <c r="R34" i="3"/>
  <c r="AM36" i="11" s="1"/>
  <c r="C37" i="11"/>
  <c r="R42" i="3"/>
  <c r="R15" i="3"/>
  <c r="AM31" i="11" s="1"/>
  <c r="C34" i="11"/>
  <c r="R31" i="3"/>
  <c r="C38" i="11"/>
  <c r="R18" i="3"/>
  <c r="AM10" i="11" s="1"/>
  <c r="R46" i="3"/>
  <c r="R30" i="3"/>
  <c r="AM23" i="11" s="1"/>
  <c r="R33" i="3"/>
  <c r="R41" i="3"/>
  <c r="R32" i="3"/>
  <c r="CK32" i="11" l="1"/>
  <c r="BH24" i="11"/>
  <c r="AD29" i="3" s="1"/>
  <c r="BD24" i="11"/>
  <c r="BF24" i="11"/>
  <c r="AZ24" i="11"/>
  <c r="BC24" i="11"/>
  <c r="BE24" i="11"/>
  <c r="BB24" i="11"/>
  <c r="BA24" i="11"/>
  <c r="BG24" i="11"/>
  <c r="AY24" i="11"/>
  <c r="CN32" i="11"/>
  <c r="CJ32" i="11"/>
  <c r="CL32" i="11"/>
  <c r="CP32" i="11"/>
  <c r="CQ32" i="11"/>
  <c r="CO32" i="11"/>
  <c r="CI32" i="11"/>
  <c r="CR32" i="11"/>
  <c r="AM37" i="3" s="1"/>
  <c r="W21" i="11"/>
  <c r="AV7" i="11"/>
  <c r="AS7" i="11"/>
  <c r="AX7" i="11"/>
  <c r="AP7" i="11"/>
  <c r="AR7" i="11"/>
  <c r="AU7" i="11"/>
  <c r="AT7" i="11"/>
  <c r="AN7" i="11"/>
  <c r="BD7" i="11" s="1"/>
  <c r="AQ12" i="11"/>
  <c r="AQ7" i="11"/>
  <c r="AS12" i="11"/>
  <c r="AP12" i="11"/>
  <c r="AU12" i="11"/>
  <c r="AT12" i="11"/>
  <c r="AW12" i="11"/>
  <c r="AN12" i="11"/>
  <c r="BF12" i="11" s="1"/>
  <c r="AR12" i="11"/>
  <c r="AX12" i="11"/>
  <c r="U21" i="11"/>
  <c r="T21" i="11"/>
  <c r="P21" i="11"/>
  <c r="V21" i="11"/>
  <c r="R21" i="11"/>
  <c r="Q21" i="11"/>
  <c r="S21" i="11"/>
  <c r="X21" i="11"/>
  <c r="U26" i="3" s="1"/>
  <c r="CB20" i="11"/>
  <c r="CD20" i="11"/>
  <c r="X18" i="11"/>
  <c r="U23" i="3" s="1"/>
  <c r="BZ20" i="11"/>
  <c r="CH20" i="11"/>
  <c r="BZ7" i="11"/>
  <c r="O18" i="11"/>
  <c r="T18" i="11"/>
  <c r="BX20" i="11"/>
  <c r="CN20" i="11" s="1"/>
  <c r="CA31" i="11"/>
  <c r="V18" i="11"/>
  <c r="CB7" i="11"/>
  <c r="CR37" i="11"/>
  <c r="AM42" i="3" s="1"/>
  <c r="S18" i="11"/>
  <c r="Q18" i="11"/>
  <c r="CC7" i="11"/>
  <c r="W18" i="11"/>
  <c r="U18" i="11"/>
  <c r="CG20" i="11"/>
  <c r="CF20" i="11"/>
  <c r="CG7" i="11"/>
  <c r="CD7" i="11"/>
  <c r="BW42" i="11"/>
  <c r="P18" i="11"/>
  <c r="BX7" i="11"/>
  <c r="CO7" i="11" s="1"/>
  <c r="CH7" i="11"/>
  <c r="BZ31" i="11"/>
  <c r="CC20" i="11"/>
  <c r="CE20" i="11"/>
  <c r="CA7" i="11"/>
  <c r="CE7" i="11"/>
  <c r="CR18" i="11"/>
  <c r="AM23" i="3" s="1"/>
  <c r="CR4" i="11"/>
  <c r="AM9" i="3" s="1"/>
  <c r="CR38" i="11"/>
  <c r="AM43" i="3" s="1"/>
  <c r="CR21" i="11"/>
  <c r="AM26" i="3" s="1"/>
  <c r="CJ31" i="11"/>
  <c r="CI31" i="11"/>
  <c r="CH6" i="11"/>
  <c r="BZ6" i="11"/>
  <c r="CB6" i="11"/>
  <c r="CF6" i="11"/>
  <c r="CA6" i="11"/>
  <c r="BX6" i="11"/>
  <c r="CD6" i="11"/>
  <c r="CG6" i="11"/>
  <c r="CE6" i="11"/>
  <c r="CC6" i="11"/>
  <c r="CP4" i="11"/>
  <c r="CJ4" i="11"/>
  <c r="CN4" i="11"/>
  <c r="CQ4" i="11"/>
  <c r="CO4" i="11"/>
  <c r="CI4" i="11"/>
  <c r="CK4" i="11"/>
  <c r="CM4" i="11"/>
  <c r="CL4" i="11"/>
  <c r="CK21" i="11"/>
  <c r="CN21" i="11"/>
  <c r="CM21" i="11"/>
  <c r="CO21" i="11"/>
  <c r="CJ21" i="11"/>
  <c r="CP21" i="11"/>
  <c r="CI21" i="11"/>
  <c r="CQ21" i="11"/>
  <c r="CL21" i="11"/>
  <c r="CO18" i="11"/>
  <c r="CL18" i="11"/>
  <c r="CM18" i="11"/>
  <c r="CN18" i="11"/>
  <c r="CP18" i="11"/>
  <c r="CJ18" i="11"/>
  <c r="CQ18" i="11"/>
  <c r="CK18" i="11"/>
  <c r="CI18" i="11"/>
  <c r="CJ38" i="11"/>
  <c r="CN38" i="11"/>
  <c r="CP38" i="11"/>
  <c r="CL38" i="11"/>
  <c r="CO38" i="11"/>
  <c r="CI38" i="11"/>
  <c r="CQ38" i="11"/>
  <c r="CK38" i="11"/>
  <c r="CM38" i="11"/>
  <c r="CI37" i="11"/>
  <c r="CO37" i="11"/>
  <c r="CM37" i="11"/>
  <c r="CL37" i="11"/>
  <c r="CP37" i="11"/>
  <c r="CK37" i="11"/>
  <c r="CQ37" i="11"/>
  <c r="CJ37" i="11"/>
  <c r="CN37" i="11"/>
  <c r="CD23" i="11"/>
  <c r="CB23" i="11"/>
  <c r="CA23" i="11"/>
  <c r="BZ23" i="11"/>
  <c r="CF23" i="11"/>
  <c r="CH23" i="11"/>
  <c r="BX23" i="11"/>
  <c r="CE23" i="11"/>
  <c r="CC23" i="11"/>
  <c r="CG23" i="11"/>
  <c r="CH9" i="11"/>
  <c r="CG9" i="11"/>
  <c r="CF9" i="11"/>
  <c r="CC9" i="11"/>
  <c r="CB9" i="11"/>
  <c r="CD9" i="11"/>
  <c r="CE9" i="11"/>
  <c r="BX9" i="11"/>
  <c r="CA9" i="11"/>
  <c r="BZ9" i="11"/>
  <c r="AP10" i="11"/>
  <c r="AN10" i="11"/>
  <c r="BE10" i="11" s="1"/>
  <c r="AS10" i="11"/>
  <c r="AW10" i="11"/>
  <c r="AQ10" i="11"/>
  <c r="AU10" i="11"/>
  <c r="AM34" i="11"/>
  <c r="AN34" i="11" s="1"/>
  <c r="AR10" i="11"/>
  <c r="AT10" i="11"/>
  <c r="AV10" i="11"/>
  <c r="AX10" i="11"/>
  <c r="AR9" i="11"/>
  <c r="AX9" i="11"/>
  <c r="AV9" i="11"/>
  <c r="AT9" i="11"/>
  <c r="AS9" i="11"/>
  <c r="AQ9" i="11"/>
  <c r="AW9" i="11"/>
  <c r="AU9" i="11"/>
  <c r="AN9" i="11"/>
  <c r="BA9" i="11" s="1"/>
  <c r="T20" i="11"/>
  <c r="P20" i="11"/>
  <c r="W20" i="11"/>
  <c r="S20" i="11"/>
  <c r="O20" i="11"/>
  <c r="V20" i="11"/>
  <c r="R20" i="11"/>
  <c r="U20" i="11"/>
  <c r="Q20" i="11"/>
  <c r="V10" i="11"/>
  <c r="R10" i="11"/>
  <c r="U10" i="11"/>
  <c r="Q10" i="11"/>
  <c r="T10" i="11"/>
  <c r="P10" i="11"/>
  <c r="O10" i="11"/>
  <c r="S10" i="11"/>
  <c r="W10" i="11"/>
  <c r="U23" i="11"/>
  <c r="Q23" i="11"/>
  <c r="T23" i="11"/>
  <c r="P23" i="11"/>
  <c r="W23" i="11"/>
  <c r="S23" i="11"/>
  <c r="O23" i="11"/>
  <c r="V23" i="11"/>
  <c r="R23" i="11"/>
  <c r="W9" i="11"/>
  <c r="V9" i="11"/>
  <c r="R9" i="11"/>
  <c r="U9" i="11"/>
  <c r="Q9" i="11"/>
  <c r="O9" i="11"/>
  <c r="T9" i="11"/>
  <c r="P9" i="11"/>
  <c r="S9" i="11"/>
  <c r="K37" i="11"/>
  <c r="N37" i="11"/>
  <c r="J37" i="11"/>
  <c r="M37" i="11"/>
  <c r="L37" i="11"/>
  <c r="G37" i="11"/>
  <c r="H37" i="11"/>
  <c r="I37" i="11"/>
  <c r="F37" i="11"/>
  <c r="M35" i="11"/>
  <c r="L35" i="11"/>
  <c r="K35" i="11"/>
  <c r="J35" i="11"/>
  <c r="G35" i="11"/>
  <c r="N35" i="11"/>
  <c r="H35" i="11"/>
  <c r="I35" i="11"/>
  <c r="F35" i="11"/>
  <c r="W4" i="11"/>
  <c r="S4" i="11"/>
  <c r="O4" i="11"/>
  <c r="V4" i="11"/>
  <c r="R4" i="11"/>
  <c r="T4" i="11"/>
  <c r="Q4" i="11"/>
  <c r="U4" i="11"/>
  <c r="P4" i="11"/>
  <c r="O31" i="11"/>
  <c r="P31" i="11"/>
  <c r="T7" i="11"/>
  <c r="P7" i="11"/>
  <c r="W7" i="11"/>
  <c r="S7" i="11"/>
  <c r="O7" i="11"/>
  <c r="Q7" i="11"/>
  <c r="V7" i="11"/>
  <c r="R7" i="11"/>
  <c r="U7" i="11"/>
  <c r="N36" i="11"/>
  <c r="J36" i="11"/>
  <c r="M36" i="11"/>
  <c r="I36" i="11"/>
  <c r="L36" i="11"/>
  <c r="F36" i="11"/>
  <c r="K36" i="11"/>
  <c r="G36" i="11"/>
  <c r="H36" i="11"/>
  <c r="W32" i="11"/>
  <c r="S32" i="11"/>
  <c r="V32" i="11"/>
  <c r="R32" i="11"/>
  <c r="P32" i="11"/>
  <c r="U32" i="11"/>
  <c r="Q32" i="11"/>
  <c r="O32" i="11"/>
  <c r="T32" i="11"/>
  <c r="L38" i="11"/>
  <c r="H38" i="11"/>
  <c r="K38" i="11"/>
  <c r="N38" i="11"/>
  <c r="F38" i="11"/>
  <c r="M38" i="11"/>
  <c r="I38" i="11"/>
  <c r="G38" i="11"/>
  <c r="J38" i="11"/>
  <c r="N34" i="11"/>
  <c r="J34" i="11"/>
  <c r="F34" i="11"/>
  <c r="M34" i="11"/>
  <c r="I34" i="11"/>
  <c r="K34" i="11"/>
  <c r="G34" i="11"/>
  <c r="H34" i="11"/>
  <c r="L34" i="11"/>
  <c r="U6" i="11"/>
  <c r="Q6" i="11"/>
  <c r="T6" i="11"/>
  <c r="P6" i="11"/>
  <c r="R6" i="11"/>
  <c r="W6" i="11"/>
  <c r="O6" i="11"/>
  <c r="S6" i="11"/>
  <c r="V6" i="11"/>
  <c r="T12" i="11"/>
  <c r="P12" i="11"/>
  <c r="W12" i="11"/>
  <c r="S12" i="11"/>
  <c r="O12" i="11"/>
  <c r="V12" i="11"/>
  <c r="R12" i="11"/>
  <c r="Q12" i="11"/>
  <c r="U12" i="11"/>
  <c r="W8" i="11"/>
  <c r="S8" i="11"/>
  <c r="O8" i="11"/>
  <c r="V8" i="11"/>
  <c r="R8" i="11"/>
  <c r="P8" i="11"/>
  <c r="U8" i="11"/>
  <c r="Q8" i="11"/>
  <c r="T8" i="11"/>
  <c r="C42" i="11"/>
  <c r="BF16" i="3" s="1"/>
  <c r="AN23" i="11"/>
  <c r="AP23" i="11"/>
  <c r="AN6" i="11"/>
  <c r="AP6" i="11"/>
  <c r="AN35" i="11"/>
  <c r="AP35" i="11"/>
  <c r="AN4" i="11"/>
  <c r="AP4" i="11"/>
  <c r="AN36" i="11"/>
  <c r="AP36" i="11"/>
  <c r="AN31" i="11"/>
  <c r="AP31" i="11"/>
  <c r="D37" i="11"/>
  <c r="D36" i="11"/>
  <c r="D38" i="11"/>
  <c r="D35" i="11"/>
  <c r="D34" i="11"/>
  <c r="AM37" i="11"/>
  <c r="AM38" i="11"/>
  <c r="AV30" i="3"/>
  <c r="U30" i="3"/>
  <c r="AV16" i="3"/>
  <c r="U16" i="3"/>
  <c r="AV27" i="3"/>
  <c r="U27" i="3"/>
  <c r="AV34" i="3"/>
  <c r="U34" i="3"/>
  <c r="AV24" i="3"/>
  <c r="U24" i="3"/>
  <c r="U29" i="3"/>
  <c r="AV22" i="3"/>
  <c r="U22" i="3"/>
  <c r="AV10" i="3"/>
  <c r="U10" i="3"/>
  <c r="AV31" i="3"/>
  <c r="U31" i="3"/>
  <c r="AV21" i="3"/>
  <c r="U21" i="3"/>
  <c r="AV38" i="3"/>
  <c r="U38" i="3"/>
  <c r="AV32" i="3"/>
  <c r="U32" i="3"/>
  <c r="AV35" i="3"/>
  <c r="U35" i="3"/>
  <c r="AV18" i="3"/>
  <c r="U18" i="3"/>
  <c r="AV19" i="3"/>
  <c r="U19" i="3"/>
  <c r="AV20" i="3"/>
  <c r="U20" i="3"/>
  <c r="X10" i="11"/>
  <c r="BH8" i="11"/>
  <c r="AD13" i="3" s="1"/>
  <c r="X9" i="11"/>
  <c r="X20" i="11"/>
  <c r="BH20" i="11"/>
  <c r="AD25" i="3" s="1"/>
  <c r="X6" i="11"/>
  <c r="X8" i="11"/>
  <c r="X32" i="11"/>
  <c r="X12" i="11"/>
  <c r="BH32" i="11"/>
  <c r="AD37" i="3" s="1"/>
  <c r="X7" i="11"/>
  <c r="X23" i="11"/>
  <c r="X4" i="11"/>
  <c r="AX36" i="11"/>
  <c r="AT36" i="11"/>
  <c r="AW36" i="11"/>
  <c r="AR36" i="11"/>
  <c r="AV36" i="11"/>
  <c r="AU36" i="11"/>
  <c r="AS36" i="11"/>
  <c r="AQ36" i="11"/>
  <c r="BG8" i="11"/>
  <c r="BC8" i="11"/>
  <c r="AY8" i="11"/>
  <c r="BF8" i="11"/>
  <c r="BB8" i="11"/>
  <c r="AZ8" i="11"/>
  <c r="BE8" i="11"/>
  <c r="BA8" i="11"/>
  <c r="BD8" i="11"/>
  <c r="AU6" i="11"/>
  <c r="AQ6" i="11"/>
  <c r="AX6" i="11"/>
  <c r="AT6" i="11"/>
  <c r="AW6" i="11"/>
  <c r="AS6" i="11"/>
  <c r="AV6" i="11"/>
  <c r="AR6" i="11"/>
  <c r="AW35" i="11"/>
  <c r="AS35" i="11"/>
  <c r="AT35" i="11"/>
  <c r="AX35" i="11"/>
  <c r="AR35" i="11"/>
  <c r="AQ35" i="11"/>
  <c r="AV35" i="11"/>
  <c r="AU35" i="11"/>
  <c r="BG20" i="11"/>
  <c r="BC20" i="11"/>
  <c r="AY20" i="11"/>
  <c r="BF20" i="11"/>
  <c r="BB20" i="11"/>
  <c r="BD20" i="11"/>
  <c r="BA20" i="11"/>
  <c r="AZ20" i="11"/>
  <c r="BE20" i="11"/>
  <c r="BF32" i="11"/>
  <c r="BB32" i="11"/>
  <c r="BE32" i="11"/>
  <c r="BA32" i="11"/>
  <c r="BC32" i="11"/>
  <c r="AZ32" i="11"/>
  <c r="AY32" i="11"/>
  <c r="BG32" i="11"/>
  <c r="BD32" i="11"/>
  <c r="AV23" i="11"/>
  <c r="AR23" i="11"/>
  <c r="AU23" i="11"/>
  <c r="AT23" i="11"/>
  <c r="AX23" i="11"/>
  <c r="AS23" i="11"/>
  <c r="AW23" i="11"/>
  <c r="AQ23" i="11"/>
  <c r="AW4" i="11"/>
  <c r="AS4" i="11"/>
  <c r="AV4" i="11"/>
  <c r="AR4" i="11"/>
  <c r="AU4" i="11"/>
  <c r="AQ4" i="11"/>
  <c r="AX4" i="11"/>
  <c r="AT4" i="11"/>
  <c r="AQ31" i="11"/>
  <c r="E42" i="11"/>
  <c r="DG24" i="11" l="1"/>
  <c r="AV29" i="3" s="1"/>
  <c r="BE7" i="11"/>
  <c r="BG7" i="11"/>
  <c r="BH7" i="11"/>
  <c r="AD12" i="3" s="1"/>
  <c r="BF7" i="11"/>
  <c r="BC7" i="11"/>
  <c r="BA7" i="11"/>
  <c r="AZ7" i="11"/>
  <c r="BB7" i="11"/>
  <c r="AY7" i="11"/>
  <c r="BD12" i="11"/>
  <c r="BC12" i="11"/>
  <c r="AY12" i="11"/>
  <c r="BA12" i="11"/>
  <c r="BH12" i="11"/>
  <c r="AD17" i="3" s="1"/>
  <c r="AZ12" i="11"/>
  <c r="BB12" i="11"/>
  <c r="BG12" i="11"/>
  <c r="BE12" i="11"/>
  <c r="CI7" i="11"/>
  <c r="CO20" i="11"/>
  <c r="CM20" i="11"/>
  <c r="CN7" i="11"/>
  <c r="CL20" i="11"/>
  <c r="CM7" i="11"/>
  <c r="CK20" i="11"/>
  <c r="CP20" i="11"/>
  <c r="CQ7" i="11"/>
  <c r="CL7" i="11"/>
  <c r="CR20" i="11"/>
  <c r="AM25" i="3" s="1"/>
  <c r="CQ20" i="11"/>
  <c r="CJ20" i="11"/>
  <c r="CI20" i="11"/>
  <c r="DG18" i="11"/>
  <c r="AV23" i="3" s="1"/>
  <c r="CA42" i="11"/>
  <c r="CK7" i="11"/>
  <c r="CJ7" i="11"/>
  <c r="CP7" i="11"/>
  <c r="CR7" i="11"/>
  <c r="AM12" i="3" s="1"/>
  <c r="CR9" i="11"/>
  <c r="AM14" i="3" s="1"/>
  <c r="CR23" i="11"/>
  <c r="AM28" i="3" s="1"/>
  <c r="BZ42" i="11"/>
  <c r="BX42" i="11"/>
  <c r="DG21" i="11"/>
  <c r="AV26" i="3" s="1"/>
  <c r="CR6" i="11"/>
  <c r="CL6" i="11"/>
  <c r="CK6" i="11"/>
  <c r="CI6" i="11"/>
  <c r="CO6" i="11"/>
  <c r="CJ6" i="11"/>
  <c r="CQ6" i="11"/>
  <c r="CN6" i="11"/>
  <c r="CM6" i="11"/>
  <c r="CP6" i="11"/>
  <c r="CP9" i="11"/>
  <c r="CM9" i="11"/>
  <c r="CO9" i="11"/>
  <c r="CJ9" i="11"/>
  <c r="CN9" i="11"/>
  <c r="CQ9" i="11"/>
  <c r="CK9" i="11"/>
  <c r="CL9" i="11"/>
  <c r="CI9" i="11"/>
  <c r="CO23" i="11"/>
  <c r="CJ23" i="11"/>
  <c r="CL23" i="11"/>
  <c r="CM23" i="11"/>
  <c r="CP23" i="11"/>
  <c r="CI23" i="11"/>
  <c r="CK23" i="11"/>
  <c r="CN23" i="11"/>
  <c r="CQ23" i="11"/>
  <c r="U9" i="3"/>
  <c r="U17" i="3"/>
  <c r="U14" i="3"/>
  <c r="U13" i="3"/>
  <c r="DG8" i="11"/>
  <c r="AV13" i="3" s="1"/>
  <c r="U15" i="3"/>
  <c r="U28" i="3"/>
  <c r="U37" i="3"/>
  <c r="DG32" i="11"/>
  <c r="AV37" i="3" s="1"/>
  <c r="U11" i="3"/>
  <c r="U25" i="3"/>
  <c r="BB10" i="11"/>
  <c r="AZ10" i="11"/>
  <c r="BG10" i="11"/>
  <c r="BD10" i="11"/>
  <c r="BA10" i="11"/>
  <c r="BC10" i="11"/>
  <c r="AY10" i="11"/>
  <c r="BF10" i="11"/>
  <c r="AQ34" i="11"/>
  <c r="BH10" i="11"/>
  <c r="AD15" i="3" s="1"/>
  <c r="AU34" i="11"/>
  <c r="AS34" i="11"/>
  <c r="AR34" i="11"/>
  <c r="AV34" i="11"/>
  <c r="AP34" i="11"/>
  <c r="AX34" i="11"/>
  <c r="AW34" i="11"/>
  <c r="AT34" i="11"/>
  <c r="AY9" i="11"/>
  <c r="BD9" i="11"/>
  <c r="BE9" i="11"/>
  <c r="BB9" i="11"/>
  <c r="BH9" i="11"/>
  <c r="AD14" i="3" s="1"/>
  <c r="AZ9" i="11"/>
  <c r="BG9" i="11"/>
  <c r="BF9" i="11"/>
  <c r="BC9" i="11"/>
  <c r="AM42" i="11"/>
  <c r="W36" i="11"/>
  <c r="S36" i="11"/>
  <c r="V36" i="11"/>
  <c r="R36" i="11"/>
  <c r="P36" i="11"/>
  <c r="U36" i="11"/>
  <c r="Q36" i="11"/>
  <c r="O36" i="11"/>
  <c r="T36" i="11"/>
  <c r="D42" i="11"/>
  <c r="U34" i="11"/>
  <c r="Q34" i="11"/>
  <c r="T34" i="11"/>
  <c r="P34" i="11"/>
  <c r="W34" i="11"/>
  <c r="S34" i="11"/>
  <c r="O34" i="11"/>
  <c r="R34" i="11"/>
  <c r="V34" i="11"/>
  <c r="T37" i="11"/>
  <c r="O37" i="11"/>
  <c r="W37" i="11"/>
  <c r="S37" i="11"/>
  <c r="V37" i="11"/>
  <c r="R37" i="11"/>
  <c r="Q37" i="11"/>
  <c r="U37" i="11"/>
  <c r="P37" i="11"/>
  <c r="V35" i="11"/>
  <c r="R35" i="11"/>
  <c r="O35" i="11"/>
  <c r="U35" i="11"/>
  <c r="Q35" i="11"/>
  <c r="T35" i="11"/>
  <c r="W35" i="11"/>
  <c r="P35" i="11"/>
  <c r="S35" i="11"/>
  <c r="U38" i="11"/>
  <c r="Q38" i="11"/>
  <c r="T38" i="11"/>
  <c r="P38" i="11"/>
  <c r="W38" i="11"/>
  <c r="S38" i="11"/>
  <c r="O38" i="11"/>
  <c r="V38" i="11"/>
  <c r="R38" i="11"/>
  <c r="AN38" i="11"/>
  <c r="AY38" i="11" s="1"/>
  <c r="AP38" i="11"/>
  <c r="AN37" i="11"/>
  <c r="AY37" i="11" s="1"/>
  <c r="AP37" i="11"/>
  <c r="AQ37" i="11"/>
  <c r="AU37" i="11"/>
  <c r="U12" i="3"/>
  <c r="AX37" i="11"/>
  <c r="AR37" i="11"/>
  <c r="AT37" i="11"/>
  <c r="AW37" i="11"/>
  <c r="AV37" i="11"/>
  <c r="AS38" i="11"/>
  <c r="AR38" i="11"/>
  <c r="AU38" i="11"/>
  <c r="AX38" i="11"/>
  <c r="AV38" i="11"/>
  <c r="AW38" i="11"/>
  <c r="AQ38" i="11"/>
  <c r="AS37" i="11"/>
  <c r="AT38" i="11"/>
  <c r="X35" i="11"/>
  <c r="X38" i="11"/>
  <c r="X37" i="11"/>
  <c r="BH23" i="11"/>
  <c r="BH35" i="11"/>
  <c r="AD40" i="3" s="1"/>
  <c r="X36" i="11"/>
  <c r="BH6" i="11"/>
  <c r="X34" i="11"/>
  <c r="BH36" i="11"/>
  <c r="AD41" i="3" s="1"/>
  <c r="BH4" i="11"/>
  <c r="DG4" i="11" s="1"/>
  <c r="AV9" i="3" s="1"/>
  <c r="BG35" i="11"/>
  <c r="BC35" i="11"/>
  <c r="AY35" i="11"/>
  <c r="BF35" i="11"/>
  <c r="BB35" i="11"/>
  <c r="AZ35" i="11"/>
  <c r="BE35" i="11"/>
  <c r="BD35" i="11"/>
  <c r="BA35" i="11"/>
  <c r="AZ31" i="11"/>
  <c r="AY31" i="11"/>
  <c r="BD23" i="11"/>
  <c r="AZ23" i="11"/>
  <c r="BG23" i="11"/>
  <c r="BC23" i="11"/>
  <c r="AY23" i="11"/>
  <c r="BA23" i="11"/>
  <c r="BF23" i="11"/>
  <c r="BE23" i="11"/>
  <c r="BB23" i="11"/>
  <c r="BE6" i="11"/>
  <c r="BA6" i="11"/>
  <c r="BD6" i="11"/>
  <c r="AZ6" i="11"/>
  <c r="BB6" i="11"/>
  <c r="BG6" i="11"/>
  <c r="AY6" i="11"/>
  <c r="BF6" i="11"/>
  <c r="BC6" i="11"/>
  <c r="BG4" i="11"/>
  <c r="BC4" i="11"/>
  <c r="AY4" i="11"/>
  <c r="BF4" i="11"/>
  <c r="BB4" i="11"/>
  <c r="BD4" i="11"/>
  <c r="BA4" i="11"/>
  <c r="AZ4" i="11"/>
  <c r="BE4" i="11"/>
  <c r="BD34" i="11"/>
  <c r="AZ34" i="11"/>
  <c r="BG34" i="11"/>
  <c r="BC34" i="11"/>
  <c r="AY34" i="11"/>
  <c r="BA34" i="11"/>
  <c r="BF34" i="11"/>
  <c r="BB34" i="11"/>
  <c r="BE34" i="11"/>
  <c r="BF36" i="11"/>
  <c r="BB36" i="11"/>
  <c r="BE36" i="11"/>
  <c r="BA36" i="11"/>
  <c r="BG36" i="11"/>
  <c r="AY36" i="11"/>
  <c r="BD36" i="11"/>
  <c r="BC36" i="11"/>
  <c r="AZ36" i="11"/>
  <c r="DG12" i="11" l="1"/>
  <c r="AV17" i="3" s="1"/>
  <c r="CR28" i="11"/>
  <c r="AM33" i="3" s="1"/>
  <c r="CR31" i="11"/>
  <c r="AM36" i="3" s="1"/>
  <c r="DG23" i="11"/>
  <c r="AV28" i="3" s="1"/>
  <c r="DG7" i="11"/>
  <c r="AV12" i="3" s="1"/>
  <c r="DG20" i="11"/>
  <c r="AV25" i="3" s="1"/>
  <c r="AM11" i="3"/>
  <c r="DG6" i="11"/>
  <c r="AV11" i="3" s="1"/>
  <c r="BF50" i="3"/>
  <c r="BX13" i="3" s="1"/>
  <c r="DG36" i="11"/>
  <c r="AV41" i="3" s="1"/>
  <c r="DG10" i="11"/>
  <c r="AV15" i="3" s="1"/>
  <c r="U39" i="3"/>
  <c r="U40" i="3"/>
  <c r="DG35" i="11"/>
  <c r="AV40" i="3" s="1"/>
  <c r="U42" i="3"/>
  <c r="DG9" i="11"/>
  <c r="AV14" i="3" s="1"/>
  <c r="U43" i="3"/>
  <c r="BH34" i="11"/>
  <c r="AD39" i="3" s="1"/>
  <c r="BI16" i="3"/>
  <c r="AQ42" i="11"/>
  <c r="AP42" i="11"/>
  <c r="AN42" i="11"/>
  <c r="BT13" i="3" s="1"/>
  <c r="AD11" i="3"/>
  <c r="AD28" i="3"/>
  <c r="AD9" i="3"/>
  <c r="U41" i="3"/>
  <c r="AZ37" i="11"/>
  <c r="BH37" i="11"/>
  <c r="DG37" i="11" s="1"/>
  <c r="BC37" i="11"/>
  <c r="BA37" i="11"/>
  <c r="BF38" i="11"/>
  <c r="BG38" i="11"/>
  <c r="BG37" i="11"/>
  <c r="BF37" i="11"/>
  <c r="BE37" i="11"/>
  <c r="BB38" i="11"/>
  <c r="BD38" i="11"/>
  <c r="BB37" i="11"/>
  <c r="BD37" i="11"/>
  <c r="BA38" i="11"/>
  <c r="BC38" i="11"/>
  <c r="BH38" i="11"/>
  <c r="DG38" i="11" s="1"/>
  <c r="BE38" i="11"/>
  <c r="AZ38" i="11"/>
  <c r="X28" i="11"/>
  <c r="X31" i="11"/>
  <c r="CS4" i="11" l="1" a="1"/>
  <c r="CS5" i="11" s="1"/>
  <c r="CR42" i="11"/>
  <c r="AM47" i="3"/>
  <c r="BH28" i="11"/>
  <c r="DG28" i="11" s="1"/>
  <c r="BI50" i="3"/>
  <c r="BT12" i="3"/>
  <c r="BT14" i="3" s="1"/>
  <c r="BS14" i="3" s="1"/>
  <c r="DG34" i="11"/>
  <c r="AV39" i="3" s="1"/>
  <c r="U36" i="3"/>
  <c r="BH31" i="11"/>
  <c r="DG31" i="11" s="1"/>
  <c r="AV42" i="3"/>
  <c r="AD42" i="3"/>
  <c r="AV43" i="3"/>
  <c r="AD43" i="3"/>
  <c r="U33" i="3"/>
  <c r="Y4" i="11" a="1"/>
  <c r="Y22" i="11" s="1"/>
  <c r="X42" i="11"/>
  <c r="CS28" i="11" l="1"/>
  <c r="CY28" i="11" s="1"/>
  <c r="CS39" i="11"/>
  <c r="DB39" i="11" s="1"/>
  <c r="CS35" i="11"/>
  <c r="CU35" i="11" s="1"/>
  <c r="CS41" i="11"/>
  <c r="CT41" i="11" s="1"/>
  <c r="AN46" i="3" s="1"/>
  <c r="AO46" i="3" s="1"/>
  <c r="CS14" i="11"/>
  <c r="CT14" i="11" s="1"/>
  <c r="AN19" i="3" s="1"/>
  <c r="AO19" i="3" s="1"/>
  <c r="CS34" i="11"/>
  <c r="CU34" i="11" s="1"/>
  <c r="CS7" i="11"/>
  <c r="CU7" i="11" s="1"/>
  <c r="CS13" i="11"/>
  <c r="DB13" i="11" s="1"/>
  <c r="CS16" i="11"/>
  <c r="CY16" i="11" s="1"/>
  <c r="CS20" i="11"/>
  <c r="DB20" i="11" s="1"/>
  <c r="CS37" i="11"/>
  <c r="CY37" i="11" s="1"/>
  <c r="CS10" i="11"/>
  <c r="CY10" i="11" s="1"/>
  <c r="CS27" i="11"/>
  <c r="CY27" i="11" s="1"/>
  <c r="CS21" i="11"/>
  <c r="CY21" i="11" s="1"/>
  <c r="CS32" i="11"/>
  <c r="CY32" i="11" s="1"/>
  <c r="CS25" i="11"/>
  <c r="CU25" i="11" s="1"/>
  <c r="CS19" i="11"/>
  <c r="CU19" i="11" s="1"/>
  <c r="CS22" i="11"/>
  <c r="CY22" i="11" s="1"/>
  <c r="CS38" i="11"/>
  <c r="DB38" i="11" s="1"/>
  <c r="CS4" i="11"/>
  <c r="CU4" i="11" s="1"/>
  <c r="CS36" i="11"/>
  <c r="CY36" i="11" s="1"/>
  <c r="CS23" i="11"/>
  <c r="DB23" i="11" s="1"/>
  <c r="CS8" i="11"/>
  <c r="CU8" i="11" s="1"/>
  <c r="CS29" i="11"/>
  <c r="CY29" i="11" s="1"/>
  <c r="CS26" i="11"/>
  <c r="CT26" i="11" s="1"/>
  <c r="AN31" i="3" s="1"/>
  <c r="AO31" i="3" s="1"/>
  <c r="CS9" i="11"/>
  <c r="DB9" i="11" s="1"/>
  <c r="CS24" i="11"/>
  <c r="CY24" i="11" s="1"/>
  <c r="CS40" i="11"/>
  <c r="CT40" i="11" s="1"/>
  <c r="AN45" i="3" s="1"/>
  <c r="AO45" i="3" s="1"/>
  <c r="CS11" i="11"/>
  <c r="CY11" i="11" s="1"/>
  <c r="CS17" i="11"/>
  <c r="DB17" i="11" s="1"/>
  <c r="CS6" i="11"/>
  <c r="CU6" i="11" s="1"/>
  <c r="CS31" i="11"/>
  <c r="CY31" i="11" s="1"/>
  <c r="CS12" i="11"/>
  <c r="CY12" i="11" s="1"/>
  <c r="CS18" i="11"/>
  <c r="DB18" i="11" s="1"/>
  <c r="CS30" i="11"/>
  <c r="CU30" i="11" s="1"/>
  <c r="CS15" i="11"/>
  <c r="CU15" i="11" s="1"/>
  <c r="CS33" i="11"/>
  <c r="DB33" i="11" s="1"/>
  <c r="CY5" i="11"/>
  <c r="CT5" i="11"/>
  <c r="AN10" i="3" s="1"/>
  <c r="AO10" i="3" s="1"/>
  <c r="CU5" i="11"/>
  <c r="DB5" i="11"/>
  <c r="BS12" i="3"/>
  <c r="BS13" i="3"/>
  <c r="BX14" i="3"/>
  <c r="AV36" i="3"/>
  <c r="AD36" i="3"/>
  <c r="AV33" i="3"/>
  <c r="AD33" i="3"/>
  <c r="Z22" i="11"/>
  <c r="BI4" i="11" a="1"/>
  <c r="BH42" i="11"/>
  <c r="Y31" i="11"/>
  <c r="Y33" i="11"/>
  <c r="Y12" i="11"/>
  <c r="Y37" i="11"/>
  <c r="Y39" i="11"/>
  <c r="Y25" i="11"/>
  <c r="Y15" i="11"/>
  <c r="Y27" i="11"/>
  <c r="Y13" i="11"/>
  <c r="Y38" i="11"/>
  <c r="Y8" i="11"/>
  <c r="Y26" i="11"/>
  <c r="Y28" i="11"/>
  <c r="Y14" i="11"/>
  <c r="Y16" i="11"/>
  <c r="Y41" i="11"/>
  <c r="Y24" i="11"/>
  <c r="Y4" i="11"/>
  <c r="Y29" i="11"/>
  <c r="Y7" i="11"/>
  <c r="Y40" i="11"/>
  <c r="Y19" i="11"/>
  <c r="Y5" i="11"/>
  <c r="Y30" i="11"/>
  <c r="Y32" i="11"/>
  <c r="Y18" i="11"/>
  <c r="Y10" i="11"/>
  <c r="Y20" i="11"/>
  <c r="Y6" i="11"/>
  <c r="Y17" i="11"/>
  <c r="Y35" i="11"/>
  <c r="Y21" i="11"/>
  <c r="Y23" i="11"/>
  <c r="Y9" i="11"/>
  <c r="Y34" i="11"/>
  <c r="Y11" i="11"/>
  <c r="Y36" i="11"/>
  <c r="AH19" i="11"/>
  <c r="AH4" i="11" l="1"/>
  <c r="AE4" i="11"/>
  <c r="CU32" i="11"/>
  <c r="CY19" i="11"/>
  <c r="CT16" i="11"/>
  <c r="AN21" i="3" s="1"/>
  <c r="AO21" i="3" s="1"/>
  <c r="CU33" i="11"/>
  <c r="CT11" i="11"/>
  <c r="AN16" i="3" s="1"/>
  <c r="AO16" i="3" s="1"/>
  <c r="CT9" i="11"/>
  <c r="AN14" i="3" s="1"/>
  <c r="AO14" i="3" s="1"/>
  <c r="DB27" i="11"/>
  <c r="CU20" i="11"/>
  <c r="DB26" i="11"/>
  <c r="CY6" i="11"/>
  <c r="CU37" i="11"/>
  <c r="DB19" i="11"/>
  <c r="CT12" i="11"/>
  <c r="AN17" i="3" s="1"/>
  <c r="AO17" i="3" s="1"/>
  <c r="DB11" i="11"/>
  <c r="CU36" i="11"/>
  <c r="CY14" i="11"/>
  <c r="DB12" i="11"/>
  <c r="CT36" i="11"/>
  <c r="AN41" i="3" s="1"/>
  <c r="AO41" i="3" s="1"/>
  <c r="DB14" i="11"/>
  <c r="CT27" i="11"/>
  <c r="AN32" i="3" s="1"/>
  <c r="AO32" i="3" s="1"/>
  <c r="CY33" i="11"/>
  <c r="CU26" i="11"/>
  <c r="DB16" i="11"/>
  <c r="CT28" i="11"/>
  <c r="AN33" i="3" s="1"/>
  <c r="AO33" i="3" s="1"/>
  <c r="CT22" i="11"/>
  <c r="AN27" i="3" s="1"/>
  <c r="AO27" i="3" s="1"/>
  <c r="CT21" i="11"/>
  <c r="AN26" i="3" s="1"/>
  <c r="AO26" i="3" s="1"/>
  <c r="CY20" i="11"/>
  <c r="CY23" i="11"/>
  <c r="CU14" i="11"/>
  <c r="CU22" i="11"/>
  <c r="CT19" i="11"/>
  <c r="AN24" i="3" s="1"/>
  <c r="AO24" i="3" s="1"/>
  <c r="DB21" i="11"/>
  <c r="CU27" i="11"/>
  <c r="CT33" i="11"/>
  <c r="AN38" i="3" s="1"/>
  <c r="AO38" i="3" s="1"/>
  <c r="CU12" i="11"/>
  <c r="CU11" i="11"/>
  <c r="CY26" i="11"/>
  <c r="DB36" i="11"/>
  <c r="CU16" i="11"/>
  <c r="CT39" i="11"/>
  <c r="AN44" i="3" s="1"/>
  <c r="AO44" i="3" s="1"/>
  <c r="DB22" i="11"/>
  <c r="CT17" i="11"/>
  <c r="AN22" i="3" s="1"/>
  <c r="AO22" i="3" s="1"/>
  <c r="CU28" i="11"/>
  <c r="DB24" i="11"/>
  <c r="CY7" i="11"/>
  <c r="CY38" i="11"/>
  <c r="CT32" i="11"/>
  <c r="AN37" i="3" s="1"/>
  <c r="AO37" i="3" s="1"/>
  <c r="CU21" i="11"/>
  <c r="CY18" i="11"/>
  <c r="CU24" i="11"/>
  <c r="DB34" i="11"/>
  <c r="CT20" i="11"/>
  <c r="AN25" i="3" s="1"/>
  <c r="AO25" i="3" s="1"/>
  <c r="CU18" i="11"/>
  <c r="CU17" i="11"/>
  <c r="CY9" i="11"/>
  <c r="CT23" i="11"/>
  <c r="AN28" i="3" s="1"/>
  <c r="AO28" i="3" s="1"/>
  <c r="CY34" i="11"/>
  <c r="CY39" i="11"/>
  <c r="CT18" i="11"/>
  <c r="AN23" i="3" s="1"/>
  <c r="AO23" i="3" s="1"/>
  <c r="CY17" i="11"/>
  <c r="CU9" i="11"/>
  <c r="CU23" i="11"/>
  <c r="CT34" i="11"/>
  <c r="AN39" i="3" s="1"/>
  <c r="AO39" i="3" s="1"/>
  <c r="CU39" i="11"/>
  <c r="CU31" i="11"/>
  <c r="CT8" i="11"/>
  <c r="AN13" i="3" s="1"/>
  <c r="AO13" i="3" s="1"/>
  <c r="CT15" i="11"/>
  <c r="AN20" i="3" s="1"/>
  <c r="AO20" i="3" s="1"/>
  <c r="DB41" i="11"/>
  <c r="CT38" i="11"/>
  <c r="AN43" i="3" s="1"/>
  <c r="AO43" i="3" s="1"/>
  <c r="CT10" i="11"/>
  <c r="AN15" i="3" s="1"/>
  <c r="AO15" i="3" s="1"/>
  <c r="CY30" i="11"/>
  <c r="DB6" i="11"/>
  <c r="CU29" i="11"/>
  <c r="CY13" i="11"/>
  <c r="CT35" i="11"/>
  <c r="AN40" i="3" s="1"/>
  <c r="AO40" i="3" s="1"/>
  <c r="DB28" i="11"/>
  <c r="CT25" i="11"/>
  <c r="AN30" i="3" s="1"/>
  <c r="AO30" i="3" s="1"/>
  <c r="DB37" i="11"/>
  <c r="DB30" i="11"/>
  <c r="DB40" i="11"/>
  <c r="DB8" i="11"/>
  <c r="DB7" i="11"/>
  <c r="CY35" i="11"/>
  <c r="DB25" i="11"/>
  <c r="CT29" i="11"/>
  <c r="AN34" i="3" s="1"/>
  <c r="AO34" i="3" s="1"/>
  <c r="CT13" i="11"/>
  <c r="AN18" i="3" s="1"/>
  <c r="AO18" i="3" s="1"/>
  <c r="CU38" i="11"/>
  <c r="CY25" i="11"/>
  <c r="DB32" i="11"/>
  <c r="CU10" i="11"/>
  <c r="CT37" i="11"/>
  <c r="AN42" i="3" s="1"/>
  <c r="AO42" i="3" s="1"/>
  <c r="DB15" i="11"/>
  <c r="CT30" i="11"/>
  <c r="AN35" i="3" s="1"/>
  <c r="AO35" i="3" s="1"/>
  <c r="CT31" i="11"/>
  <c r="AN36" i="3" s="1"/>
  <c r="AO36" i="3" s="1"/>
  <c r="CT6" i="11"/>
  <c r="AN11" i="3" s="1"/>
  <c r="AO11" i="3" s="1"/>
  <c r="CU40" i="11"/>
  <c r="CT24" i="11"/>
  <c r="AN29" i="3" s="1"/>
  <c r="AO29" i="3" s="1"/>
  <c r="DB29" i="11"/>
  <c r="CY8" i="11"/>
  <c r="CS42" i="11"/>
  <c r="CT4" i="11"/>
  <c r="CU13" i="11"/>
  <c r="CT7" i="11"/>
  <c r="AN12" i="3" s="1"/>
  <c r="AO12" i="3" s="1"/>
  <c r="CU41" i="11"/>
  <c r="DB35" i="11"/>
  <c r="DB10" i="11"/>
  <c r="CY15" i="11"/>
  <c r="DB31" i="11"/>
  <c r="CY40" i="11"/>
  <c r="CY41" i="11"/>
  <c r="AD47" i="3"/>
  <c r="V27" i="3"/>
  <c r="W27" i="3" s="1"/>
  <c r="AV47" i="3"/>
  <c r="BX15" i="3" s="1"/>
  <c r="DG42" i="11"/>
  <c r="Z11" i="11"/>
  <c r="Z21" i="11"/>
  <c r="Z20" i="11"/>
  <c r="Z30" i="11"/>
  <c r="Z7" i="11"/>
  <c r="Z41" i="11"/>
  <c r="Z26" i="11"/>
  <c r="Z27" i="11"/>
  <c r="Z37" i="11"/>
  <c r="Z34" i="11"/>
  <c r="Z35" i="11"/>
  <c r="Z10" i="11"/>
  <c r="Z5" i="11"/>
  <c r="Z29" i="11"/>
  <c r="Z16" i="11"/>
  <c r="Z8" i="11"/>
  <c r="Z15" i="11"/>
  <c r="Z12" i="11"/>
  <c r="Z9" i="11"/>
  <c r="Z17" i="11"/>
  <c r="Z18" i="11"/>
  <c r="Z19" i="11"/>
  <c r="Z4" i="11"/>
  <c r="Z14" i="11"/>
  <c r="Z38" i="11"/>
  <c r="Z25" i="11"/>
  <c r="Z33" i="11"/>
  <c r="Z36" i="11"/>
  <c r="Z23" i="11"/>
  <c r="Z6" i="11"/>
  <c r="Z32" i="11"/>
  <c r="Z40" i="11"/>
  <c r="Z24" i="11"/>
  <c r="Z28" i="11"/>
  <c r="Z13" i="11"/>
  <c r="Z39" i="11"/>
  <c r="Z31" i="11"/>
  <c r="BI6" i="11"/>
  <c r="DH6" i="11" s="1"/>
  <c r="BI20" i="11"/>
  <c r="DH20" i="11" s="1"/>
  <c r="BI10" i="11"/>
  <c r="DH10" i="11" s="1"/>
  <c r="BI25" i="11"/>
  <c r="DH25" i="11" s="1"/>
  <c r="BI39" i="11"/>
  <c r="DH39" i="11" s="1"/>
  <c r="BI37" i="11"/>
  <c r="DH37" i="11" s="1"/>
  <c r="BI12" i="11"/>
  <c r="DH12" i="11" s="1"/>
  <c r="BI33" i="11"/>
  <c r="DH33" i="11" s="1"/>
  <c r="BI8" i="11"/>
  <c r="DH8" i="11" s="1"/>
  <c r="BI7" i="11"/>
  <c r="DH7" i="11" s="1"/>
  <c r="BI29" i="11"/>
  <c r="DH29" i="11" s="1"/>
  <c r="BI4" i="11"/>
  <c r="DH4" i="11" s="1"/>
  <c r="BI34" i="11"/>
  <c r="DH34" i="11" s="1"/>
  <c r="BI9" i="11"/>
  <c r="DH9" i="11" s="1"/>
  <c r="BI23" i="11"/>
  <c r="DH23" i="11" s="1"/>
  <c r="BI21" i="11"/>
  <c r="DH21" i="11" s="1"/>
  <c r="BI35" i="11"/>
  <c r="DH35" i="11" s="1"/>
  <c r="BI17" i="11"/>
  <c r="DH17" i="11" s="1"/>
  <c r="BI31" i="11"/>
  <c r="DH31" i="11" s="1"/>
  <c r="BI38" i="11"/>
  <c r="DH38" i="11" s="1"/>
  <c r="BI13" i="11"/>
  <c r="DH13" i="11" s="1"/>
  <c r="BI27" i="11"/>
  <c r="DH27" i="11" s="1"/>
  <c r="BI18" i="11"/>
  <c r="DH18" i="11" s="1"/>
  <c r="BI32" i="11"/>
  <c r="DH32" i="11" s="1"/>
  <c r="BI30" i="11"/>
  <c r="DH30" i="11" s="1"/>
  <c r="BI5" i="11"/>
  <c r="DH5" i="11" s="1"/>
  <c r="BI19" i="11"/>
  <c r="DH19" i="11" s="1"/>
  <c r="BI40" i="11"/>
  <c r="DH40" i="11" s="1"/>
  <c r="BI15" i="11"/>
  <c r="DH15" i="11" s="1"/>
  <c r="BI22" i="11"/>
  <c r="DH22" i="11" s="1"/>
  <c r="BI36" i="11"/>
  <c r="DH36" i="11" s="1"/>
  <c r="BI11" i="11"/>
  <c r="DH11" i="11" s="1"/>
  <c r="BI41" i="11"/>
  <c r="DH41" i="11" s="1"/>
  <c r="BI16" i="11"/>
  <c r="DH16" i="11" s="1"/>
  <c r="BI14" i="11"/>
  <c r="DH14" i="11" s="1"/>
  <c r="BI28" i="11"/>
  <c r="DH28" i="11" s="1"/>
  <c r="BI26" i="11"/>
  <c r="DH26" i="11" s="1"/>
  <c r="BI24" i="11"/>
  <c r="DH24" i="11" s="1"/>
  <c r="AH32" i="11"/>
  <c r="AH24" i="11"/>
  <c r="AH27" i="11"/>
  <c r="AH10" i="11"/>
  <c r="AH37" i="11"/>
  <c r="AH7" i="11"/>
  <c r="AH18" i="11"/>
  <c r="AH35" i="11"/>
  <c r="AH14" i="11"/>
  <c r="AH12" i="11"/>
  <c r="AH20" i="11"/>
  <c r="AH40" i="11"/>
  <c r="AH13" i="11"/>
  <c r="AH34" i="11"/>
  <c r="AH29" i="11"/>
  <c r="AH39" i="11"/>
  <c r="AH11" i="11"/>
  <c r="AH30" i="11"/>
  <c r="AH9" i="11"/>
  <c r="AH28" i="11"/>
  <c r="AH36" i="11"/>
  <c r="AH17" i="11"/>
  <c r="AH38" i="11"/>
  <c r="AH21" i="11"/>
  <c r="AH22" i="11"/>
  <c r="AH33" i="11"/>
  <c r="AH5" i="11"/>
  <c r="AH25" i="11"/>
  <c r="AH16" i="11"/>
  <c r="AH8" i="11"/>
  <c r="AH31" i="11"/>
  <c r="AH23" i="11"/>
  <c r="AH6" i="11"/>
  <c r="AH15" i="11"/>
  <c r="AH26" i="11"/>
  <c r="AH41" i="11"/>
  <c r="U47" i="3"/>
  <c r="CT42" i="11" l="1"/>
  <c r="AN9" i="3"/>
  <c r="AO9" i="3" s="1"/>
  <c r="CY42" i="11"/>
  <c r="DB42" i="11"/>
  <c r="CU42" i="11"/>
  <c r="CV4" i="11"/>
  <c r="CW12" i="11" s="1"/>
  <c r="BF54" i="3"/>
  <c r="BM50" i="3" s="1"/>
  <c r="V36" i="3"/>
  <c r="W36" i="3" s="1"/>
  <c r="V28" i="3"/>
  <c r="W28" i="3" s="1"/>
  <c r="V23" i="3"/>
  <c r="W23" i="3" s="1"/>
  <c r="V20" i="3"/>
  <c r="W20" i="3" s="1"/>
  <c r="V42" i="3"/>
  <c r="W42" i="3" s="1"/>
  <c r="V16" i="3"/>
  <c r="W16" i="3" s="1"/>
  <c r="V44" i="3"/>
  <c r="W44" i="3" s="1"/>
  <c r="V41" i="3"/>
  <c r="W41" i="3" s="1"/>
  <c r="V22" i="3"/>
  <c r="W22" i="3" s="1"/>
  <c r="V15" i="3"/>
  <c r="W15" i="3" s="1"/>
  <c r="V32" i="3"/>
  <c r="W32" i="3" s="1"/>
  <c r="V35" i="3"/>
  <c r="W35" i="3" s="1"/>
  <c r="V18" i="3"/>
  <c r="W18" i="3" s="1"/>
  <c r="V37" i="3"/>
  <c r="W37" i="3" s="1"/>
  <c r="V38" i="3"/>
  <c r="W38" i="3" s="1"/>
  <c r="V9" i="3"/>
  <c r="W9" i="3" s="1"/>
  <c r="V14" i="3"/>
  <c r="W14" i="3" s="1"/>
  <c r="V21" i="3"/>
  <c r="W21" i="3" s="1"/>
  <c r="V40" i="3"/>
  <c r="W40" i="3" s="1"/>
  <c r="V31" i="3"/>
  <c r="W31" i="3" s="1"/>
  <c r="V25" i="3"/>
  <c r="W25" i="3" s="1"/>
  <c r="V29" i="3"/>
  <c r="W29" i="3" s="1"/>
  <c r="V43" i="3"/>
  <c r="W43" i="3" s="1"/>
  <c r="V10" i="3"/>
  <c r="W10" i="3" s="1"/>
  <c r="V12" i="3"/>
  <c r="W12" i="3" s="1"/>
  <c r="V45" i="3"/>
  <c r="W45" i="3" s="1"/>
  <c r="V19" i="3"/>
  <c r="W19" i="3" s="1"/>
  <c r="V13" i="3"/>
  <c r="W13" i="3" s="1"/>
  <c r="V33" i="3"/>
  <c r="W33" i="3" s="1"/>
  <c r="V11" i="3"/>
  <c r="W11" i="3" s="1"/>
  <c r="V30" i="3"/>
  <c r="W30" i="3" s="1"/>
  <c r="V24" i="3"/>
  <c r="W24" i="3" s="1"/>
  <c r="V17" i="3"/>
  <c r="W17" i="3" s="1"/>
  <c r="V34" i="3"/>
  <c r="W34" i="3" s="1"/>
  <c r="V39" i="3"/>
  <c r="W39" i="3" s="1"/>
  <c r="V46" i="3"/>
  <c r="W46" i="3" s="1"/>
  <c r="V26" i="3"/>
  <c r="W26" i="3" s="1"/>
  <c r="BF20" i="3"/>
  <c r="BM16" i="3" s="1"/>
  <c r="AH42" i="11"/>
  <c r="DH42" i="11"/>
  <c r="BK24" i="11"/>
  <c r="BR24" i="11"/>
  <c r="DQ24" i="11" s="1"/>
  <c r="BO24" i="11"/>
  <c r="BJ24" i="11"/>
  <c r="AE29" i="3" s="1"/>
  <c r="AF29" i="3" s="1"/>
  <c r="BJ16" i="11"/>
  <c r="AE21" i="3" s="1"/>
  <c r="AF21" i="3" s="1"/>
  <c r="BK16" i="11"/>
  <c r="BR16" i="11"/>
  <c r="DQ16" i="11" s="1"/>
  <c r="BO16" i="11"/>
  <c r="BJ22" i="11"/>
  <c r="BR22" i="11"/>
  <c r="DQ22" i="11" s="1"/>
  <c r="BK22" i="11"/>
  <c r="BO22" i="11"/>
  <c r="BO5" i="11"/>
  <c r="BJ5" i="11"/>
  <c r="AE10" i="3" s="1"/>
  <c r="AF10" i="3" s="1"/>
  <c r="BK5" i="11"/>
  <c r="BR5" i="11"/>
  <c r="DQ5" i="11" s="1"/>
  <c r="BK27" i="11"/>
  <c r="BJ27" i="11"/>
  <c r="AE32" i="3" s="1"/>
  <c r="AF32" i="3" s="1"/>
  <c r="BR27" i="11"/>
  <c r="DQ27" i="11" s="1"/>
  <c r="BO27" i="11"/>
  <c r="BJ17" i="11"/>
  <c r="AE22" i="3" s="1"/>
  <c r="AF22" i="3" s="1"/>
  <c r="BR17" i="11"/>
  <c r="DQ17" i="11" s="1"/>
  <c r="BK17" i="11"/>
  <c r="BO17" i="11"/>
  <c r="BR9" i="11"/>
  <c r="DQ9" i="11" s="1"/>
  <c r="BK9" i="11"/>
  <c r="BO9" i="11"/>
  <c r="BJ9" i="11"/>
  <c r="AE14" i="3" s="1"/>
  <c r="AF14" i="3" s="1"/>
  <c r="BK7" i="11"/>
  <c r="BO7" i="11"/>
  <c r="BJ7" i="11"/>
  <c r="AE12" i="3" s="1"/>
  <c r="AF12" i="3" s="1"/>
  <c r="BR7" i="11"/>
  <c r="DQ7" i="11" s="1"/>
  <c r="BR37" i="11"/>
  <c r="DQ37" i="11" s="1"/>
  <c r="BK37" i="11"/>
  <c r="BO37" i="11"/>
  <c r="BJ37" i="11"/>
  <c r="AE42" i="3" s="1"/>
  <c r="AF42" i="3" s="1"/>
  <c r="BR20" i="11"/>
  <c r="DQ20" i="11" s="1"/>
  <c r="BO20" i="11"/>
  <c r="BK20" i="11"/>
  <c r="BJ20" i="11"/>
  <c r="AE25" i="3" s="1"/>
  <c r="AF25" i="3" s="1"/>
  <c r="BO28" i="11"/>
  <c r="BJ28" i="11"/>
  <c r="AE33" i="3" s="1"/>
  <c r="AF33" i="3" s="1"/>
  <c r="BK28" i="11"/>
  <c r="BR28" i="11"/>
  <c r="DQ28" i="11" s="1"/>
  <c r="BR11" i="11"/>
  <c r="DQ11" i="11" s="1"/>
  <c r="BO11" i="11"/>
  <c r="BK11" i="11"/>
  <c r="BJ11" i="11"/>
  <c r="AE16" i="3" s="1"/>
  <c r="AF16" i="3" s="1"/>
  <c r="BJ40" i="11"/>
  <c r="AE45" i="3" s="1"/>
  <c r="AF45" i="3" s="1"/>
  <c r="BR40" i="11"/>
  <c r="DQ40" i="11" s="1"/>
  <c r="BO40" i="11"/>
  <c r="BK40" i="11"/>
  <c r="BK32" i="11"/>
  <c r="BR32" i="11"/>
  <c r="DQ32" i="11" s="1"/>
  <c r="BJ32" i="11"/>
  <c r="AE37" i="3" s="1"/>
  <c r="AF37" i="3" s="1"/>
  <c r="BO32" i="11"/>
  <c r="BK38" i="11"/>
  <c r="BO38" i="11"/>
  <c r="BR38" i="11"/>
  <c r="DQ38" i="11" s="1"/>
  <c r="BJ38" i="11"/>
  <c r="AE43" i="3" s="1"/>
  <c r="AF43" i="3" s="1"/>
  <c r="BK21" i="11"/>
  <c r="BR21" i="11"/>
  <c r="DQ21" i="11" s="1"/>
  <c r="BJ21" i="11"/>
  <c r="AE26" i="3" s="1"/>
  <c r="AF26" i="3" s="1"/>
  <c r="BO21" i="11"/>
  <c r="BI42" i="11"/>
  <c r="BR4" i="11"/>
  <c r="BJ4" i="11"/>
  <c r="AE9" i="3" s="1"/>
  <c r="BO4" i="11"/>
  <c r="BK4" i="11"/>
  <c r="BK33" i="11"/>
  <c r="BO33" i="11"/>
  <c r="BR33" i="11"/>
  <c r="DQ33" i="11" s="1"/>
  <c r="BJ33" i="11"/>
  <c r="AE38" i="3" s="1"/>
  <c r="AF38" i="3" s="1"/>
  <c r="BR25" i="11"/>
  <c r="DQ25" i="11" s="1"/>
  <c r="BJ25" i="11"/>
  <c r="AE30" i="3" s="1"/>
  <c r="AF30" i="3" s="1"/>
  <c r="BO25" i="11"/>
  <c r="BK25" i="11"/>
  <c r="BO14" i="11"/>
  <c r="BJ14" i="11"/>
  <c r="AE19" i="3" s="1"/>
  <c r="AF19" i="3" s="1"/>
  <c r="BR14" i="11"/>
  <c r="DQ14" i="11" s="1"/>
  <c r="BK14" i="11"/>
  <c r="BJ36" i="11"/>
  <c r="AE41" i="3" s="1"/>
  <c r="AF41" i="3" s="1"/>
  <c r="BK36" i="11"/>
  <c r="BR36" i="11"/>
  <c r="DQ36" i="11" s="1"/>
  <c r="BO36" i="11"/>
  <c r="BO19" i="11"/>
  <c r="BR19" i="11"/>
  <c r="DQ19" i="11" s="1"/>
  <c r="BK19" i="11"/>
  <c r="BJ19" i="11"/>
  <c r="AE24" i="3" s="1"/>
  <c r="AF24" i="3" s="1"/>
  <c r="BK18" i="11"/>
  <c r="BJ18" i="11"/>
  <c r="AE23" i="3" s="1"/>
  <c r="AF23" i="3" s="1"/>
  <c r="BR18" i="11"/>
  <c r="DQ18" i="11" s="1"/>
  <c r="BO18" i="11"/>
  <c r="BJ31" i="11"/>
  <c r="AE36" i="3" s="1"/>
  <c r="AF36" i="3" s="1"/>
  <c r="BR31" i="11"/>
  <c r="DQ31" i="11" s="1"/>
  <c r="BO31" i="11"/>
  <c r="BK31" i="11"/>
  <c r="BJ23" i="11"/>
  <c r="AE28" i="3" s="1"/>
  <c r="AF28" i="3" s="1"/>
  <c r="BO23" i="11"/>
  <c r="BR23" i="11"/>
  <c r="DQ23" i="11" s="1"/>
  <c r="BK23" i="11"/>
  <c r="BR29" i="11"/>
  <c r="DQ29" i="11" s="1"/>
  <c r="BK29" i="11"/>
  <c r="BO29" i="11"/>
  <c r="BJ29" i="11"/>
  <c r="AE34" i="3" s="1"/>
  <c r="AF34" i="3" s="1"/>
  <c r="BR12" i="11"/>
  <c r="DQ12" i="11" s="1"/>
  <c r="BJ12" i="11"/>
  <c r="AE17" i="3" s="1"/>
  <c r="AF17" i="3" s="1"/>
  <c r="BO12" i="11"/>
  <c r="BK12" i="11"/>
  <c r="BO10" i="11"/>
  <c r="BJ10" i="11"/>
  <c r="AE15" i="3" s="1"/>
  <c r="AF15" i="3" s="1"/>
  <c r="BK10" i="11"/>
  <c r="BR10" i="11"/>
  <c r="DQ10" i="11" s="1"/>
  <c r="BO26" i="11"/>
  <c r="BK26" i="11"/>
  <c r="BR26" i="11"/>
  <c r="DQ26" i="11" s="1"/>
  <c r="BJ26" i="11"/>
  <c r="AE31" i="3" s="1"/>
  <c r="AF31" i="3" s="1"/>
  <c r="BO41" i="11"/>
  <c r="BR41" i="11"/>
  <c r="DQ41" i="11" s="1"/>
  <c r="BK41" i="11"/>
  <c r="BJ41" i="11"/>
  <c r="AE46" i="3" s="1"/>
  <c r="AF46" i="3" s="1"/>
  <c r="BK15" i="11"/>
  <c r="BJ15" i="11"/>
  <c r="AE20" i="3" s="1"/>
  <c r="AF20" i="3" s="1"/>
  <c r="BR15" i="11"/>
  <c r="DQ15" i="11" s="1"/>
  <c r="BO15" i="11"/>
  <c r="BO30" i="11"/>
  <c r="BR30" i="11"/>
  <c r="DQ30" i="11" s="1"/>
  <c r="BK30" i="11"/>
  <c r="BJ30" i="11"/>
  <c r="AE35" i="3" s="1"/>
  <c r="AF35" i="3" s="1"/>
  <c r="BR13" i="11"/>
  <c r="DQ13" i="11" s="1"/>
  <c r="BO13" i="11"/>
  <c r="BK13" i="11"/>
  <c r="BJ13" i="11"/>
  <c r="AE18" i="3" s="1"/>
  <c r="AF18" i="3" s="1"/>
  <c r="BK35" i="11"/>
  <c r="BJ35" i="11"/>
  <c r="AE40" i="3" s="1"/>
  <c r="AF40" i="3" s="1"/>
  <c r="BO35" i="11"/>
  <c r="BR35" i="11"/>
  <c r="DQ35" i="11" s="1"/>
  <c r="BR34" i="11"/>
  <c r="DQ34" i="11" s="1"/>
  <c r="BO34" i="11"/>
  <c r="BK34" i="11"/>
  <c r="BJ34" i="11"/>
  <c r="AE39" i="3" s="1"/>
  <c r="AF39" i="3" s="1"/>
  <c r="BJ8" i="11"/>
  <c r="AE13" i="3" s="1"/>
  <c r="AF13" i="3" s="1"/>
  <c r="BR8" i="11"/>
  <c r="DQ8" i="11" s="1"/>
  <c r="BO8" i="11"/>
  <c r="BK8" i="11"/>
  <c r="BR39" i="11"/>
  <c r="DQ39" i="11" s="1"/>
  <c r="BO39" i="11"/>
  <c r="BK39" i="11"/>
  <c r="BJ39" i="11"/>
  <c r="AE44" i="3" s="1"/>
  <c r="AF44" i="3" s="1"/>
  <c r="BO6" i="11"/>
  <c r="BK6" i="11"/>
  <c r="BR6" i="11"/>
  <c r="DQ6" i="11" s="1"/>
  <c r="BJ6" i="11"/>
  <c r="AE11" i="3" s="1"/>
  <c r="AF11" i="3" s="1"/>
  <c r="AE37" i="11"/>
  <c r="AE33" i="11"/>
  <c r="DN33" i="11" s="1"/>
  <c r="AE34" i="11"/>
  <c r="AE12" i="11"/>
  <c r="AE30" i="11"/>
  <c r="DN30" i="11" s="1"/>
  <c r="AE39" i="11"/>
  <c r="DN39" i="11" s="1"/>
  <c r="AE35" i="11"/>
  <c r="AE7" i="11"/>
  <c r="AE20" i="11"/>
  <c r="DN20" i="11" s="1"/>
  <c r="AE5" i="11"/>
  <c r="AE9" i="11"/>
  <c r="AE21" i="11"/>
  <c r="AE6" i="11"/>
  <c r="DN6" i="11" s="1"/>
  <c r="AE27" i="11"/>
  <c r="AE23" i="11"/>
  <c r="AE32" i="11"/>
  <c r="AE28" i="11"/>
  <c r="AE36" i="11"/>
  <c r="AE15" i="11"/>
  <c r="AE25" i="11"/>
  <c r="AE13" i="11"/>
  <c r="AE19" i="11"/>
  <c r="AE11" i="11"/>
  <c r="AE16" i="11"/>
  <c r="AE24" i="11"/>
  <c r="AE22" i="11"/>
  <c r="AE31" i="11"/>
  <c r="AE10" i="11"/>
  <c r="AE17" i="11"/>
  <c r="AE41" i="11"/>
  <c r="AE29" i="11"/>
  <c r="DN29" i="11" s="1"/>
  <c r="AE40" i="11"/>
  <c r="AE38" i="11"/>
  <c r="DN38" i="11" s="1"/>
  <c r="AE8" i="11"/>
  <c r="AE18" i="11"/>
  <c r="AE14" i="11"/>
  <c r="AE26" i="11"/>
  <c r="DN26" i="11" s="1"/>
  <c r="AA25" i="11"/>
  <c r="AA13" i="11"/>
  <c r="AA19" i="11"/>
  <c r="AA11" i="11"/>
  <c r="AA16" i="11"/>
  <c r="AA24" i="11"/>
  <c r="AA22" i="11"/>
  <c r="AA31" i="11"/>
  <c r="AA10" i="11"/>
  <c r="AA17" i="11"/>
  <c r="AA41" i="11"/>
  <c r="AA29" i="11"/>
  <c r="AA40" i="11"/>
  <c r="AA38" i="11"/>
  <c r="AA8" i="11"/>
  <c r="AA18" i="11"/>
  <c r="AA14" i="11"/>
  <c r="AA26" i="11"/>
  <c r="AA4" i="11"/>
  <c r="Y42" i="11"/>
  <c r="AA9" i="11"/>
  <c r="AA21" i="11"/>
  <c r="AA6" i="11"/>
  <c r="AA27" i="11"/>
  <c r="AA23" i="11"/>
  <c r="AA32" i="11"/>
  <c r="AA28" i="11"/>
  <c r="AA36" i="11"/>
  <c r="AA15" i="11"/>
  <c r="AA37" i="11"/>
  <c r="AA33" i="11"/>
  <c r="AA34" i="11"/>
  <c r="AA12" i="11"/>
  <c r="AA30" i="11"/>
  <c r="AA39" i="11"/>
  <c r="AA35" i="11"/>
  <c r="AA7" i="11"/>
  <c r="AA20" i="11"/>
  <c r="AA5" i="11"/>
  <c r="DN35" i="11" l="1"/>
  <c r="DJ36" i="11"/>
  <c r="DJ32" i="11"/>
  <c r="DJ21" i="11"/>
  <c r="DJ29" i="11"/>
  <c r="DJ11" i="11"/>
  <c r="DJ33" i="11"/>
  <c r="DJ40" i="11"/>
  <c r="DJ24" i="11"/>
  <c r="DN31" i="11"/>
  <c r="DJ38" i="11"/>
  <c r="CW4" i="11"/>
  <c r="AP9" i="3" s="1"/>
  <c r="AQ9" i="3" s="1"/>
  <c r="CW35" i="11"/>
  <c r="AP40" i="3" s="1"/>
  <c r="AQ40" i="3" s="1"/>
  <c r="CW40" i="11"/>
  <c r="AP45" i="3" s="1"/>
  <c r="AQ45" i="3" s="1"/>
  <c r="CW9" i="11"/>
  <c r="DC9" i="11" s="1"/>
  <c r="DD9" i="11" s="1"/>
  <c r="AS14" i="3" s="1"/>
  <c r="CW31" i="11"/>
  <c r="DC31" i="11" s="1"/>
  <c r="DD31" i="11" s="1"/>
  <c r="AS36" i="3" s="1"/>
  <c r="CW23" i="11"/>
  <c r="AP28" i="3" s="1"/>
  <c r="AQ28" i="3" s="1"/>
  <c r="AN47" i="3"/>
  <c r="CW21" i="11"/>
  <c r="CZ21" i="11" s="1"/>
  <c r="DA21" i="11" s="1"/>
  <c r="AR26" i="3" s="1"/>
  <c r="CW36" i="11"/>
  <c r="CZ36" i="11" s="1"/>
  <c r="DA36" i="11" s="1"/>
  <c r="AR41" i="3" s="1"/>
  <c r="CW14" i="11"/>
  <c r="CZ14" i="11" s="1"/>
  <c r="DA14" i="11" s="1"/>
  <c r="AR19" i="3" s="1"/>
  <c r="CW8" i="11"/>
  <c r="CX8" i="11" s="1"/>
  <c r="CW30" i="11"/>
  <c r="AP35" i="3" s="1"/>
  <c r="AQ35" i="3" s="1"/>
  <c r="CW27" i="11"/>
  <c r="AP32" i="3" s="1"/>
  <c r="AQ32" i="3" s="1"/>
  <c r="CW13" i="11"/>
  <c r="CX13" i="11" s="1"/>
  <c r="CW20" i="11"/>
  <c r="CX20" i="11" s="1"/>
  <c r="CW28" i="11"/>
  <c r="CZ28" i="11" s="1"/>
  <c r="DA28" i="11" s="1"/>
  <c r="AR33" i="3" s="1"/>
  <c r="CW24" i="11"/>
  <c r="DC24" i="11" s="1"/>
  <c r="DD24" i="11" s="1"/>
  <c r="AS29" i="3" s="1"/>
  <c r="CW19" i="11"/>
  <c r="DC19" i="11" s="1"/>
  <c r="DD19" i="11" s="1"/>
  <c r="AS24" i="3" s="1"/>
  <c r="CW16" i="11"/>
  <c r="AP21" i="3" s="1"/>
  <c r="AQ21" i="3" s="1"/>
  <c r="CW11" i="11"/>
  <c r="AP16" i="3" s="1"/>
  <c r="AQ16" i="3" s="1"/>
  <c r="CW39" i="11"/>
  <c r="AP44" i="3" s="1"/>
  <c r="AQ44" i="3" s="1"/>
  <c r="CW32" i="11"/>
  <c r="CX32" i="11" s="1"/>
  <c r="CW41" i="11"/>
  <c r="CX41" i="11" s="1"/>
  <c r="CW10" i="11"/>
  <c r="AP15" i="3" s="1"/>
  <c r="AQ15" i="3" s="1"/>
  <c r="CW26" i="11"/>
  <c r="AP31" i="3" s="1"/>
  <c r="AQ31" i="3" s="1"/>
  <c r="CW18" i="11"/>
  <c r="CX18" i="11" s="1"/>
  <c r="CW38" i="11"/>
  <c r="CX38" i="11" s="1"/>
  <c r="CW22" i="11"/>
  <c r="DC22" i="11" s="1"/>
  <c r="DD22" i="11" s="1"/>
  <c r="AS27" i="3" s="1"/>
  <c r="CW25" i="11"/>
  <c r="CZ25" i="11" s="1"/>
  <c r="DA25" i="11" s="1"/>
  <c r="AR30" i="3" s="1"/>
  <c r="CW5" i="11"/>
  <c r="CX5" i="11" s="1"/>
  <c r="CW33" i="11"/>
  <c r="CX33" i="11" s="1"/>
  <c r="CW29" i="11"/>
  <c r="AP34" i="3" s="1"/>
  <c r="AQ34" i="3" s="1"/>
  <c r="CW7" i="11"/>
  <c r="DC7" i="11" s="1"/>
  <c r="DD7" i="11" s="1"/>
  <c r="AS12" i="3" s="1"/>
  <c r="CW15" i="11"/>
  <c r="AP20" i="3" s="1"/>
  <c r="AQ20" i="3" s="1"/>
  <c r="CW34" i="11"/>
  <c r="CX34" i="11" s="1"/>
  <c r="CW17" i="11"/>
  <c r="DC17" i="11" s="1"/>
  <c r="DD17" i="11" s="1"/>
  <c r="AS22" i="3" s="1"/>
  <c r="CW6" i="11"/>
  <c r="CZ6" i="11" s="1"/>
  <c r="DA6" i="11" s="1"/>
  <c r="AR11" i="3" s="1"/>
  <c r="CW37" i="11"/>
  <c r="DC37" i="11" s="1"/>
  <c r="DD37" i="11" s="1"/>
  <c r="AS42" i="3" s="1"/>
  <c r="DJ10" i="11"/>
  <c r="CX9" i="11"/>
  <c r="CZ24" i="11"/>
  <c r="DA24" i="11" s="1"/>
  <c r="AR29" i="3" s="1"/>
  <c r="AP26" i="3"/>
  <c r="AQ26" i="3" s="1"/>
  <c r="DC12" i="11"/>
  <c r="DD12" i="11" s="1"/>
  <c r="AS17" i="3" s="1"/>
  <c r="AP17" i="3"/>
  <c r="AQ17" i="3" s="1"/>
  <c r="CZ12" i="11"/>
  <c r="DA12" i="11" s="1"/>
  <c r="AR17" i="3" s="1"/>
  <c r="CX12" i="11"/>
  <c r="AO47" i="3"/>
  <c r="DJ30" i="11"/>
  <c r="DN16" i="11"/>
  <c r="DN25" i="11"/>
  <c r="DN32" i="11"/>
  <c r="DN21" i="11"/>
  <c r="DJ13" i="11"/>
  <c r="DN12" i="11"/>
  <c r="DJ5" i="11"/>
  <c r="DJ6" i="11"/>
  <c r="DN13" i="11"/>
  <c r="DN37" i="11"/>
  <c r="DJ26" i="11"/>
  <c r="DJ17" i="11"/>
  <c r="DN40" i="11"/>
  <c r="DI12" i="11"/>
  <c r="AW17" i="3" s="1"/>
  <c r="AX17" i="3" s="1"/>
  <c r="DJ28" i="11"/>
  <c r="DJ22" i="11"/>
  <c r="DN24" i="11"/>
  <c r="DJ20" i="11"/>
  <c r="DN23" i="11"/>
  <c r="DN9" i="11"/>
  <c r="DJ7" i="11"/>
  <c r="DJ14" i="11"/>
  <c r="DN18" i="11"/>
  <c r="DN15" i="11"/>
  <c r="DJ34" i="11"/>
  <c r="DJ31" i="11"/>
  <c r="DN8" i="11"/>
  <c r="DN22" i="11"/>
  <c r="DN36" i="11"/>
  <c r="DN27" i="11"/>
  <c r="DN5" i="11"/>
  <c r="DJ12" i="11"/>
  <c r="DJ23" i="11"/>
  <c r="DJ25" i="11"/>
  <c r="DJ27" i="11"/>
  <c r="DJ39" i="11"/>
  <c r="DJ4" i="11"/>
  <c r="DJ8" i="11"/>
  <c r="DJ41" i="11"/>
  <c r="DJ19" i="11"/>
  <c r="DN17" i="11"/>
  <c r="DN28" i="11"/>
  <c r="DI25" i="11"/>
  <c r="AW30" i="3" s="1"/>
  <c r="AX30" i="3" s="1"/>
  <c r="DI24" i="11"/>
  <c r="AW29" i="3" s="1"/>
  <c r="AX29" i="3" s="1"/>
  <c r="DI17" i="11"/>
  <c r="AW22" i="3" s="1"/>
  <c r="AX22" i="3" s="1"/>
  <c r="DI34" i="11"/>
  <c r="AW39" i="3" s="1"/>
  <c r="AX39" i="3" s="1"/>
  <c r="DI21" i="11"/>
  <c r="AW26" i="3" s="1"/>
  <c r="AX26" i="3" s="1"/>
  <c r="DI39" i="11"/>
  <c r="AW44" i="3" s="1"/>
  <c r="AX44" i="3" s="1"/>
  <c r="DQ42" i="11"/>
  <c r="DI5" i="11"/>
  <c r="AW10" i="3" s="1"/>
  <c r="AX10" i="3" s="1"/>
  <c r="DI27" i="11"/>
  <c r="AW32" i="3" s="1"/>
  <c r="AX32" i="3" s="1"/>
  <c r="DJ35" i="11"/>
  <c r="DJ18" i="11"/>
  <c r="DN41" i="11"/>
  <c r="DN19" i="11"/>
  <c r="DI8" i="11"/>
  <c r="AW13" i="3" s="1"/>
  <c r="AX13" i="3" s="1"/>
  <c r="DI40" i="11"/>
  <c r="AW45" i="3" s="1"/>
  <c r="AX45" i="3" s="1"/>
  <c r="DI20" i="11"/>
  <c r="AW25" i="3" s="1"/>
  <c r="AX25" i="3" s="1"/>
  <c r="DI35" i="11"/>
  <c r="AW40" i="3" s="1"/>
  <c r="AX40" i="3" s="1"/>
  <c r="DI9" i="11"/>
  <c r="AW14" i="3" s="1"/>
  <c r="AX14" i="3" s="1"/>
  <c r="DI33" i="11"/>
  <c r="AW38" i="3" s="1"/>
  <c r="AX38" i="3" s="1"/>
  <c r="DI13" i="11"/>
  <c r="AW18" i="3" s="1"/>
  <c r="AX18" i="3" s="1"/>
  <c r="DI11" i="11"/>
  <c r="AW16" i="3" s="1"/>
  <c r="AX16" i="3" s="1"/>
  <c r="DI15" i="11"/>
  <c r="AW20" i="3" s="1"/>
  <c r="AX20" i="3" s="1"/>
  <c r="DI23" i="11"/>
  <c r="AW28" i="3" s="1"/>
  <c r="AX28" i="3" s="1"/>
  <c r="DJ37" i="11"/>
  <c r="DN14" i="11"/>
  <c r="DN10" i="11"/>
  <c r="DN7" i="11"/>
  <c r="AE27" i="3"/>
  <c r="AF27" i="3" s="1"/>
  <c r="DI22" i="11"/>
  <c r="AW27" i="3" s="1"/>
  <c r="AX27" i="3" s="1"/>
  <c r="DI14" i="11"/>
  <c r="AW19" i="3" s="1"/>
  <c r="AX19" i="3" s="1"/>
  <c r="DI26" i="11"/>
  <c r="AW31" i="3" s="1"/>
  <c r="AX31" i="3" s="1"/>
  <c r="DI16" i="11"/>
  <c r="AW21" i="3" s="1"/>
  <c r="AX21" i="3" s="1"/>
  <c r="DI4" i="11"/>
  <c r="AW9" i="3" s="1"/>
  <c r="DI32" i="11"/>
  <c r="AW37" i="3" s="1"/>
  <c r="AX37" i="3" s="1"/>
  <c r="DI37" i="11"/>
  <c r="AW42" i="3" s="1"/>
  <c r="AX42" i="3" s="1"/>
  <c r="DI18" i="11"/>
  <c r="AW23" i="3" s="1"/>
  <c r="AX23" i="3" s="1"/>
  <c r="DI31" i="11"/>
  <c r="AW36" i="3" s="1"/>
  <c r="AX36" i="3" s="1"/>
  <c r="DI28" i="11"/>
  <c r="AW33" i="3" s="1"/>
  <c r="AX33" i="3" s="1"/>
  <c r="DJ15" i="11"/>
  <c r="DJ9" i="11"/>
  <c r="DJ16" i="11"/>
  <c r="DN11" i="11"/>
  <c r="DN34" i="11"/>
  <c r="DI41" i="11"/>
  <c r="AW46" i="3" s="1"/>
  <c r="AX46" i="3" s="1"/>
  <c r="DI29" i="11"/>
  <c r="AW34" i="3" s="1"/>
  <c r="AX34" i="3" s="1"/>
  <c r="DI19" i="11"/>
  <c r="AW24" i="3" s="1"/>
  <c r="AX24" i="3" s="1"/>
  <c r="DI6" i="11"/>
  <c r="AW11" i="3" s="1"/>
  <c r="AX11" i="3" s="1"/>
  <c r="DI7" i="11"/>
  <c r="AW12" i="3" s="1"/>
  <c r="AX12" i="3" s="1"/>
  <c r="DI38" i="11"/>
  <c r="AW43" i="3" s="1"/>
  <c r="AX43" i="3" s="1"/>
  <c r="DI30" i="11"/>
  <c r="AW35" i="3" s="1"/>
  <c r="AX35" i="3" s="1"/>
  <c r="DI10" i="11"/>
  <c r="AW15" i="3" s="1"/>
  <c r="AX15" i="3" s="1"/>
  <c r="DI36" i="11"/>
  <c r="AW41" i="3" s="1"/>
  <c r="AX41" i="3" s="1"/>
  <c r="AF9" i="3"/>
  <c r="BO42" i="11"/>
  <c r="BR42" i="11"/>
  <c r="BJ42" i="11"/>
  <c r="BL4" i="11"/>
  <c r="BF66" i="3" s="1"/>
  <c r="BK42" i="11"/>
  <c r="BF62" i="3" s="1"/>
  <c r="AE42" i="11"/>
  <c r="Z42" i="11"/>
  <c r="AB4" i="11"/>
  <c r="AA42" i="11"/>
  <c r="BF28" i="3" s="1"/>
  <c r="DK4" i="11" l="1"/>
  <c r="DC4" i="11"/>
  <c r="AP36" i="3"/>
  <c r="AQ36" i="3" s="1"/>
  <c r="CZ4" i="11"/>
  <c r="DA4" i="11" s="1"/>
  <c r="DC30" i="11"/>
  <c r="DD30" i="11" s="1"/>
  <c r="AS35" i="3" s="1"/>
  <c r="CZ19" i="11"/>
  <c r="DA19" i="11" s="1"/>
  <c r="AR24" i="3" s="1"/>
  <c r="AP11" i="3"/>
  <c r="AQ11" i="3" s="1"/>
  <c r="AP19" i="3"/>
  <c r="AQ19" i="3" s="1"/>
  <c r="CZ35" i="11"/>
  <c r="DA35" i="11" s="1"/>
  <c r="AR40" i="3" s="1"/>
  <c r="CZ32" i="11"/>
  <c r="DA32" i="11" s="1"/>
  <c r="AR37" i="3" s="1"/>
  <c r="DC36" i="11"/>
  <c r="DD36" i="11" s="1"/>
  <c r="AS41" i="3" s="1"/>
  <c r="DC25" i="11"/>
  <c r="DD25" i="11" s="1"/>
  <c r="AS30" i="3" s="1"/>
  <c r="CX4" i="11"/>
  <c r="DE4" i="11" s="1"/>
  <c r="CZ20" i="11"/>
  <c r="DA20" i="11" s="1"/>
  <c r="AR25" i="3" s="1"/>
  <c r="CZ8" i="11"/>
  <c r="DA8" i="11" s="1"/>
  <c r="AR13" i="3" s="1"/>
  <c r="CX23" i="11"/>
  <c r="DE23" i="11" s="1"/>
  <c r="AT28" i="3" s="1"/>
  <c r="CZ40" i="11"/>
  <c r="DA40" i="11" s="1"/>
  <c r="AR45" i="3" s="1"/>
  <c r="DC16" i="11"/>
  <c r="DD16" i="11" s="1"/>
  <c r="AS21" i="3" s="1"/>
  <c r="DC14" i="11"/>
  <c r="DD14" i="11" s="1"/>
  <c r="AS19" i="3" s="1"/>
  <c r="AP24" i="3"/>
  <c r="AQ24" i="3" s="1"/>
  <c r="DC39" i="11"/>
  <c r="DD39" i="11" s="1"/>
  <c r="AS44" i="3" s="1"/>
  <c r="CZ18" i="11"/>
  <c r="DA18" i="11" s="1"/>
  <c r="AR23" i="3" s="1"/>
  <c r="DC27" i="11"/>
  <c r="DD27" i="11" s="1"/>
  <c r="AS32" i="3" s="1"/>
  <c r="DC23" i="11"/>
  <c r="DD23" i="11" s="1"/>
  <c r="AS28" i="3" s="1"/>
  <c r="DC35" i="11"/>
  <c r="DD35" i="11" s="1"/>
  <c r="AS40" i="3" s="1"/>
  <c r="CX21" i="11"/>
  <c r="DF21" i="11" s="1"/>
  <c r="AU26" i="3" s="1"/>
  <c r="AP14" i="3"/>
  <c r="AQ14" i="3" s="1"/>
  <c r="CX36" i="11"/>
  <c r="DF36" i="11" s="1"/>
  <c r="AU41" i="3" s="1"/>
  <c r="CX27" i="11"/>
  <c r="DE27" i="11" s="1"/>
  <c r="AT32" i="3" s="1"/>
  <c r="CX26" i="11"/>
  <c r="DE26" i="11" s="1"/>
  <c r="AT31" i="3" s="1"/>
  <c r="AP12" i="3"/>
  <c r="AQ12" i="3" s="1"/>
  <c r="AP41" i="3"/>
  <c r="AQ41" i="3" s="1"/>
  <c r="CZ31" i="11"/>
  <c r="DA31" i="11" s="1"/>
  <c r="AR36" i="3" s="1"/>
  <c r="CZ39" i="11"/>
  <c r="DA39" i="11" s="1"/>
  <c r="AR44" i="3" s="1"/>
  <c r="AP30" i="3"/>
  <c r="AQ30" i="3" s="1"/>
  <c r="DC21" i="11"/>
  <c r="DD21" i="11" s="1"/>
  <c r="AS26" i="3" s="1"/>
  <c r="CZ27" i="11"/>
  <c r="DA27" i="11" s="1"/>
  <c r="AR32" i="3" s="1"/>
  <c r="CX28" i="11"/>
  <c r="DF28" i="11" s="1"/>
  <c r="AU33" i="3" s="1"/>
  <c r="DC26" i="11"/>
  <c r="DD26" i="11" s="1"/>
  <c r="AS31" i="3" s="1"/>
  <c r="CZ9" i="11"/>
  <c r="DA9" i="11" s="1"/>
  <c r="AR14" i="3" s="1"/>
  <c r="DC6" i="11"/>
  <c r="DD6" i="11" s="1"/>
  <c r="AS11" i="3" s="1"/>
  <c r="CX31" i="11"/>
  <c r="DE31" i="11" s="1"/>
  <c r="AT36" i="3" s="1"/>
  <c r="CX39" i="11"/>
  <c r="DF39" i="11" s="1"/>
  <c r="AU44" i="3" s="1"/>
  <c r="CX25" i="11"/>
  <c r="DF25" i="11" s="1"/>
  <c r="AU30" i="3" s="1"/>
  <c r="AP29" i="3"/>
  <c r="AQ29" i="3" s="1"/>
  <c r="CZ7" i="11"/>
  <c r="DA7" i="11" s="1"/>
  <c r="AR12" i="3" s="1"/>
  <c r="CX10" i="11"/>
  <c r="DE10" i="11" s="1"/>
  <c r="AT15" i="3" s="1"/>
  <c r="CX24" i="11"/>
  <c r="DE24" i="11" s="1"/>
  <c r="AT29" i="3" s="1"/>
  <c r="AP39" i="3"/>
  <c r="AQ39" i="3" s="1"/>
  <c r="DC38" i="11"/>
  <c r="DD38" i="11" s="1"/>
  <c r="AS43" i="3" s="1"/>
  <c r="AP42" i="3"/>
  <c r="AQ42" i="3" s="1"/>
  <c r="CZ15" i="11"/>
  <c r="DA15" i="11" s="1"/>
  <c r="AR20" i="3" s="1"/>
  <c r="DC5" i="11"/>
  <c r="DD5" i="11" s="1"/>
  <c r="AS10" i="3" s="1"/>
  <c r="CZ23" i="11"/>
  <c r="DA23" i="11" s="1"/>
  <c r="AR28" i="3" s="1"/>
  <c r="CX19" i="11"/>
  <c r="DF19" i="11" s="1"/>
  <c r="AU24" i="3" s="1"/>
  <c r="CX35" i="11"/>
  <c r="DE35" i="11" s="1"/>
  <c r="AT40" i="3" s="1"/>
  <c r="DC40" i="11"/>
  <c r="DD40" i="11" s="1"/>
  <c r="AS45" i="3" s="1"/>
  <c r="DC20" i="11"/>
  <c r="DD20" i="11" s="1"/>
  <c r="AS25" i="3" s="1"/>
  <c r="AP23" i="3"/>
  <c r="AQ23" i="3" s="1"/>
  <c r="AP46" i="3"/>
  <c r="AQ46" i="3" s="1"/>
  <c r="DC8" i="11"/>
  <c r="DD8" i="11" s="1"/>
  <c r="AS13" i="3" s="1"/>
  <c r="AP18" i="3"/>
  <c r="AQ18" i="3" s="1"/>
  <c r="CZ33" i="11"/>
  <c r="DA33" i="11" s="1"/>
  <c r="AR38" i="3" s="1"/>
  <c r="AP25" i="3"/>
  <c r="AQ25" i="3" s="1"/>
  <c r="AP10" i="3"/>
  <c r="AQ10" i="3" s="1"/>
  <c r="CX40" i="11"/>
  <c r="DE40" i="11" s="1"/>
  <c r="AT45" i="3" s="1"/>
  <c r="CX16" i="11"/>
  <c r="DF16" i="11" s="1"/>
  <c r="AU21" i="3" s="1"/>
  <c r="CX14" i="11"/>
  <c r="DF14" i="11" s="1"/>
  <c r="AU19" i="3" s="1"/>
  <c r="CZ41" i="11"/>
  <c r="DA41" i="11" s="1"/>
  <c r="AR46" i="3" s="1"/>
  <c r="AP13" i="3"/>
  <c r="AQ13" i="3" s="1"/>
  <c r="DC13" i="11"/>
  <c r="DD13" i="11" s="1"/>
  <c r="AS18" i="3" s="1"/>
  <c r="AP37" i="3"/>
  <c r="AQ37" i="3" s="1"/>
  <c r="CZ13" i="11"/>
  <c r="DA13" i="11" s="1"/>
  <c r="AR18" i="3" s="1"/>
  <c r="CX29" i="11"/>
  <c r="DE29" i="11" s="1"/>
  <c r="AT34" i="3" s="1"/>
  <c r="CX30" i="11"/>
  <c r="DE30" i="11" s="1"/>
  <c r="AT35" i="3" s="1"/>
  <c r="AP33" i="3"/>
  <c r="AQ33" i="3" s="1"/>
  <c r="CZ30" i="11"/>
  <c r="DA30" i="11" s="1"/>
  <c r="AR35" i="3" s="1"/>
  <c r="CZ11" i="11"/>
  <c r="DA11" i="11" s="1"/>
  <c r="AR16" i="3" s="1"/>
  <c r="DC28" i="11"/>
  <c r="DD28" i="11" s="1"/>
  <c r="AS33" i="3" s="1"/>
  <c r="CZ26" i="11"/>
  <c r="DA26" i="11" s="1"/>
  <c r="AR31" i="3" s="1"/>
  <c r="AP22" i="3"/>
  <c r="AQ22" i="3" s="1"/>
  <c r="CZ22" i="11"/>
  <c r="DA22" i="11" s="1"/>
  <c r="AR27" i="3" s="1"/>
  <c r="CZ29" i="11"/>
  <c r="DA29" i="11" s="1"/>
  <c r="AR34" i="3" s="1"/>
  <c r="CZ10" i="11"/>
  <c r="DA10" i="11" s="1"/>
  <c r="AR15" i="3" s="1"/>
  <c r="CX11" i="11"/>
  <c r="DE11" i="11" s="1"/>
  <c r="AT16" i="3" s="1"/>
  <c r="CX22" i="11"/>
  <c r="DF22" i="11" s="1"/>
  <c r="AU27" i="3" s="1"/>
  <c r="CZ17" i="11"/>
  <c r="DA17" i="11" s="1"/>
  <c r="AR22" i="3" s="1"/>
  <c r="DC29" i="11"/>
  <c r="DD29" i="11" s="1"/>
  <c r="AS34" i="3" s="1"/>
  <c r="DC10" i="11"/>
  <c r="DD10" i="11" s="1"/>
  <c r="AS15" i="3" s="1"/>
  <c r="DC11" i="11"/>
  <c r="DD11" i="11" s="1"/>
  <c r="AS16" i="3" s="1"/>
  <c r="CZ16" i="11"/>
  <c r="DA16" i="11" s="1"/>
  <c r="AR21" i="3" s="1"/>
  <c r="DC41" i="11"/>
  <c r="DD41" i="11" s="1"/>
  <c r="AS46" i="3" s="1"/>
  <c r="AP27" i="3"/>
  <c r="AQ27" i="3" s="1"/>
  <c r="CX17" i="11"/>
  <c r="DF17" i="11" s="1"/>
  <c r="AU22" i="3" s="1"/>
  <c r="DC32" i="11"/>
  <c r="DD32" i="11" s="1"/>
  <c r="AS37" i="3" s="1"/>
  <c r="DC33" i="11"/>
  <c r="DD33" i="11" s="1"/>
  <c r="AS38" i="3" s="1"/>
  <c r="CW42" i="11"/>
  <c r="CZ34" i="11"/>
  <c r="DA34" i="11" s="1"/>
  <c r="AR39" i="3" s="1"/>
  <c r="AP38" i="3"/>
  <c r="AQ38" i="3" s="1"/>
  <c r="CZ5" i="11"/>
  <c r="DA5" i="11" s="1"/>
  <c r="AR10" i="3" s="1"/>
  <c r="AP43" i="3"/>
  <c r="AQ43" i="3" s="1"/>
  <c r="DC18" i="11"/>
  <c r="DD18" i="11" s="1"/>
  <c r="AS23" i="3" s="1"/>
  <c r="DC34" i="11"/>
  <c r="DD34" i="11" s="1"/>
  <c r="AS39" i="3" s="1"/>
  <c r="CZ38" i="11"/>
  <c r="DA38" i="11" s="1"/>
  <c r="AR43" i="3" s="1"/>
  <c r="CZ37" i="11"/>
  <c r="DA37" i="11" s="1"/>
  <c r="AR42" i="3" s="1"/>
  <c r="DC15" i="11"/>
  <c r="DD15" i="11" s="1"/>
  <c r="AS20" i="3" s="1"/>
  <c r="CX37" i="11"/>
  <c r="DF37" i="11" s="1"/>
  <c r="AU42" i="3" s="1"/>
  <c r="CX6" i="11"/>
  <c r="DE6" i="11" s="1"/>
  <c r="AT11" i="3" s="1"/>
  <c r="CX15" i="11"/>
  <c r="DE15" i="11" s="1"/>
  <c r="AT20" i="3" s="1"/>
  <c r="CX7" i="11"/>
  <c r="DE7" i="11" s="1"/>
  <c r="AT12" i="3" s="1"/>
  <c r="DE34" i="11"/>
  <c r="AT39" i="3" s="1"/>
  <c r="DF34" i="11"/>
  <c r="AU39" i="3" s="1"/>
  <c r="DE13" i="11"/>
  <c r="AT18" i="3" s="1"/>
  <c r="DF13" i="11"/>
  <c r="AU18" i="3" s="1"/>
  <c r="DF12" i="11"/>
  <c r="AU17" i="3" s="1"/>
  <c r="DE12" i="11"/>
  <c r="AT17" i="3" s="1"/>
  <c r="DF33" i="11"/>
  <c r="AU38" i="3" s="1"/>
  <c r="DE33" i="11"/>
  <c r="AT38" i="3" s="1"/>
  <c r="DE5" i="11"/>
  <c r="AT10" i="3" s="1"/>
  <c r="DF5" i="11"/>
  <c r="AU10" i="3" s="1"/>
  <c r="DF38" i="11"/>
  <c r="AU43" i="3" s="1"/>
  <c r="DE38" i="11"/>
  <c r="AT43" i="3" s="1"/>
  <c r="DF20" i="11"/>
  <c r="AU25" i="3" s="1"/>
  <c r="DE20" i="11"/>
  <c r="AT25" i="3" s="1"/>
  <c r="DF18" i="11"/>
  <c r="AU23" i="3" s="1"/>
  <c r="DE18" i="11"/>
  <c r="AT23" i="3" s="1"/>
  <c r="DF41" i="11"/>
  <c r="AU46" i="3" s="1"/>
  <c r="DE41" i="11"/>
  <c r="AT46" i="3" s="1"/>
  <c r="DF32" i="11"/>
  <c r="AU37" i="3" s="1"/>
  <c r="DE32" i="11"/>
  <c r="AT37" i="3" s="1"/>
  <c r="DF4" i="11"/>
  <c r="DF8" i="11"/>
  <c r="AU13" i="3" s="1"/>
  <c r="DE8" i="11"/>
  <c r="AT13" i="3" s="1"/>
  <c r="DF9" i="11"/>
  <c r="AU14" i="3" s="1"/>
  <c r="DE9" i="11"/>
  <c r="AT14" i="3" s="1"/>
  <c r="DD4" i="11"/>
  <c r="AE47" i="3"/>
  <c r="BJ58" i="3" s="1"/>
  <c r="DN42" i="11"/>
  <c r="AF47" i="3"/>
  <c r="BF58" i="3" s="1"/>
  <c r="DI42" i="11"/>
  <c r="DJ42" i="11"/>
  <c r="AW47" i="3"/>
  <c r="BX16" i="3" s="1"/>
  <c r="AX9" i="3"/>
  <c r="AX47" i="3" s="1"/>
  <c r="BM40" i="11"/>
  <c r="AG45" i="3" s="1"/>
  <c r="BM24" i="11"/>
  <c r="AG29" i="3" s="1"/>
  <c r="BM8" i="11"/>
  <c r="AG13" i="3" s="1"/>
  <c r="BM29" i="11"/>
  <c r="AG34" i="3" s="1"/>
  <c r="BM7" i="11"/>
  <c r="AG12" i="3" s="1"/>
  <c r="BM10" i="11"/>
  <c r="AG15" i="3" s="1"/>
  <c r="BM19" i="11"/>
  <c r="AG24" i="3" s="1"/>
  <c r="BM27" i="11"/>
  <c r="AG32" i="3" s="1"/>
  <c r="BM6" i="11"/>
  <c r="AG11" i="3" s="1"/>
  <c r="BM25" i="11"/>
  <c r="AG30" i="3" s="1"/>
  <c r="BM20" i="11"/>
  <c r="AG25" i="3" s="1"/>
  <c r="BM23" i="11"/>
  <c r="AG28" i="3" s="1"/>
  <c r="BM5" i="11"/>
  <c r="AG10" i="3" s="1"/>
  <c r="BM22" i="11"/>
  <c r="AG27" i="3" s="1"/>
  <c r="BM14" i="11"/>
  <c r="AG19" i="3" s="1"/>
  <c r="BM32" i="11"/>
  <c r="AG37" i="3" s="1"/>
  <c r="BM16" i="11"/>
  <c r="AG21" i="3" s="1"/>
  <c r="BM39" i="11"/>
  <c r="AG44" i="3" s="1"/>
  <c r="BM18" i="11"/>
  <c r="AG23" i="3" s="1"/>
  <c r="BM31" i="11"/>
  <c r="AG36" i="3" s="1"/>
  <c r="BM41" i="11"/>
  <c r="AG46" i="3" s="1"/>
  <c r="BM38" i="11"/>
  <c r="AG43" i="3" s="1"/>
  <c r="BM17" i="11"/>
  <c r="AG22" i="3" s="1"/>
  <c r="BM15" i="11"/>
  <c r="AG20" i="3" s="1"/>
  <c r="BM28" i="11"/>
  <c r="AG33" i="3" s="1"/>
  <c r="BM12" i="11"/>
  <c r="AG17" i="3" s="1"/>
  <c r="BM34" i="11"/>
  <c r="AG39" i="3" s="1"/>
  <c r="BM13" i="11"/>
  <c r="AG18" i="3" s="1"/>
  <c r="BM21" i="11"/>
  <c r="AG26" i="3" s="1"/>
  <c r="BM30" i="11"/>
  <c r="AG35" i="3" s="1"/>
  <c r="BM33" i="11"/>
  <c r="AG38" i="3" s="1"/>
  <c r="BM11" i="11"/>
  <c r="AG16" i="3" s="1"/>
  <c r="BM35" i="11"/>
  <c r="AG40" i="3" s="1"/>
  <c r="BM36" i="11"/>
  <c r="AG41" i="3" s="1"/>
  <c r="BM4" i="11"/>
  <c r="AG9" i="3" s="1"/>
  <c r="BM37" i="11"/>
  <c r="AG42" i="3" s="1"/>
  <c r="BM9" i="11"/>
  <c r="AG14" i="3" s="1"/>
  <c r="BM26" i="11"/>
  <c r="AG31" i="3" s="1"/>
  <c r="AC41" i="11"/>
  <c r="AC37" i="11"/>
  <c r="AC33" i="11"/>
  <c r="AC29" i="11"/>
  <c r="AC25" i="11"/>
  <c r="AC21" i="11"/>
  <c r="AC17" i="11"/>
  <c r="AC13" i="11"/>
  <c r="AC9" i="11"/>
  <c r="AC5" i="11"/>
  <c r="AC40" i="11"/>
  <c r="AC36" i="11"/>
  <c r="DL36" i="11" s="1"/>
  <c r="AC32" i="11"/>
  <c r="AC28" i="11"/>
  <c r="AC24" i="11"/>
  <c r="AC20" i="11"/>
  <c r="AC16" i="11"/>
  <c r="AC12" i="11"/>
  <c r="AC8" i="11"/>
  <c r="AC4" i="11"/>
  <c r="X9" i="3" s="1"/>
  <c r="AC39" i="11"/>
  <c r="AC35" i="11"/>
  <c r="AC31" i="11"/>
  <c r="AC27" i="11"/>
  <c r="AC23" i="11"/>
  <c r="AC19" i="11"/>
  <c r="AC15" i="11"/>
  <c r="AC11" i="11"/>
  <c r="AC7" i="11"/>
  <c r="AC38" i="11"/>
  <c r="AC34" i="11"/>
  <c r="AC30" i="11"/>
  <c r="DL30" i="11" s="1"/>
  <c r="AC26" i="11"/>
  <c r="AC22" i="11"/>
  <c r="AC18" i="11"/>
  <c r="AC14" i="11"/>
  <c r="AC10" i="11"/>
  <c r="AC6" i="11"/>
  <c r="BF32" i="3"/>
  <c r="W47" i="3"/>
  <c r="BF24" i="3" s="1"/>
  <c r="V47" i="3"/>
  <c r="BJ24" i="3" s="1"/>
  <c r="DE14" i="11" l="1"/>
  <c r="AT19" i="3" s="1"/>
  <c r="DF10" i="11"/>
  <c r="AU15" i="3" s="1"/>
  <c r="DE25" i="11"/>
  <c r="AT30" i="3" s="1"/>
  <c r="DE36" i="11"/>
  <c r="AT41" i="3" s="1"/>
  <c r="DF24" i="11"/>
  <c r="AU29" i="3" s="1"/>
  <c r="DF23" i="11"/>
  <c r="AU28" i="3" s="1"/>
  <c r="DE16" i="11"/>
  <c r="AT21" i="3" s="1"/>
  <c r="DF35" i="11"/>
  <c r="AU40" i="3" s="1"/>
  <c r="DF30" i="11"/>
  <c r="AU35" i="3" s="1"/>
  <c r="DE17" i="11"/>
  <c r="AT22" i="3" s="1"/>
  <c r="DF31" i="11"/>
  <c r="AU36" i="3" s="1"/>
  <c r="DE39" i="11"/>
  <c r="AT44" i="3" s="1"/>
  <c r="DE19" i="11"/>
  <c r="AT24" i="3" s="1"/>
  <c r="DE28" i="11"/>
  <c r="AT33" i="3" s="1"/>
  <c r="DF26" i="11"/>
  <c r="AU31" i="3" s="1"/>
  <c r="DF29" i="11"/>
  <c r="AU34" i="3" s="1"/>
  <c r="DE22" i="11"/>
  <c r="AT27" i="3" s="1"/>
  <c r="DE21" i="11"/>
  <c r="AT26" i="3" s="1"/>
  <c r="DF27" i="11"/>
  <c r="AU32" i="3" s="1"/>
  <c r="DF40" i="11"/>
  <c r="AU45" i="3" s="1"/>
  <c r="DF7" i="11"/>
  <c r="AU12" i="3" s="1"/>
  <c r="DF11" i="11"/>
  <c r="AU16" i="3" s="1"/>
  <c r="DF15" i="11"/>
  <c r="AU20" i="3" s="1"/>
  <c r="CZ42" i="11"/>
  <c r="CX42" i="11"/>
  <c r="DF6" i="11"/>
  <c r="AU11" i="3" s="1"/>
  <c r="AQ47" i="3"/>
  <c r="DC42" i="11"/>
  <c r="AP47" i="3"/>
  <c r="DE37" i="11"/>
  <c r="AT42" i="3" s="1"/>
  <c r="AT9" i="3"/>
  <c r="AU9" i="3"/>
  <c r="DL37" i="11"/>
  <c r="DL15" i="11"/>
  <c r="AY20" i="3" s="1"/>
  <c r="DL31" i="11"/>
  <c r="AY36" i="3" s="1"/>
  <c r="AR9" i="3"/>
  <c r="AR47" i="3" s="1"/>
  <c r="DA42" i="11"/>
  <c r="DD42" i="11"/>
  <c r="AS9" i="3"/>
  <c r="AS47" i="3" s="1"/>
  <c r="DL23" i="11"/>
  <c r="AY28" i="3" s="1"/>
  <c r="DL11" i="11"/>
  <c r="AY16" i="3" s="1"/>
  <c r="DL27" i="11"/>
  <c r="AY32" i="3" s="1"/>
  <c r="DL13" i="11"/>
  <c r="AY18" i="3" s="1"/>
  <c r="DL29" i="11"/>
  <c r="AY34" i="3" s="1"/>
  <c r="DL32" i="11"/>
  <c r="AY37" i="3" s="1"/>
  <c r="DL6" i="11"/>
  <c r="AY11" i="3" s="1"/>
  <c r="DL35" i="11"/>
  <c r="AY40" i="3" s="1"/>
  <c r="DL28" i="11"/>
  <c r="AY33" i="3" s="1"/>
  <c r="DL5" i="11"/>
  <c r="AY10" i="3" s="1"/>
  <c r="DL21" i="11"/>
  <c r="AY26" i="3" s="1"/>
  <c r="DL7" i="11"/>
  <c r="AY12" i="3" s="1"/>
  <c r="DL16" i="11"/>
  <c r="AY21" i="3" s="1"/>
  <c r="DL9" i="11"/>
  <c r="AY14" i="3" s="1"/>
  <c r="DL41" i="11"/>
  <c r="AY46" i="3" s="1"/>
  <c r="DL19" i="11"/>
  <c r="AY24" i="3" s="1"/>
  <c r="DL14" i="11"/>
  <c r="AY19" i="3" s="1"/>
  <c r="DL20" i="11"/>
  <c r="AY25" i="3" s="1"/>
  <c r="DL4" i="11"/>
  <c r="AY9" i="3" s="1"/>
  <c r="DL18" i="11"/>
  <c r="AY23" i="3" s="1"/>
  <c r="DL34" i="11"/>
  <c r="AY39" i="3" s="1"/>
  <c r="DL8" i="11"/>
  <c r="AY13" i="3" s="1"/>
  <c r="DL17" i="11"/>
  <c r="AY22" i="3" s="1"/>
  <c r="DL33" i="11"/>
  <c r="AY38" i="3" s="1"/>
  <c r="DL10" i="11"/>
  <c r="AY15" i="3" s="1"/>
  <c r="DL26" i="11"/>
  <c r="AY31" i="3" s="1"/>
  <c r="DL39" i="11"/>
  <c r="AY44" i="3" s="1"/>
  <c r="DL25" i="11"/>
  <c r="AY30" i="3" s="1"/>
  <c r="DL24" i="11"/>
  <c r="AY29" i="3" s="1"/>
  <c r="X45" i="3"/>
  <c r="DL40" i="11"/>
  <c r="AY45" i="3" s="1"/>
  <c r="DL22" i="11"/>
  <c r="AY27" i="3" s="1"/>
  <c r="DL38" i="11"/>
  <c r="AY43" i="3" s="1"/>
  <c r="DL12" i="11"/>
  <c r="AY17" i="3" s="1"/>
  <c r="AI40" i="11"/>
  <c r="AY41" i="3"/>
  <c r="AG47" i="3"/>
  <c r="AY42" i="3"/>
  <c r="AY35" i="3"/>
  <c r="AI14" i="11"/>
  <c r="X19" i="3"/>
  <c r="AI30" i="11"/>
  <c r="X35" i="3"/>
  <c r="AI11" i="11"/>
  <c r="X16" i="3"/>
  <c r="AI27" i="11"/>
  <c r="X32" i="3"/>
  <c r="AI4" i="11"/>
  <c r="AI20" i="11"/>
  <c r="X25" i="3"/>
  <c r="AI36" i="11"/>
  <c r="X41" i="3"/>
  <c r="AI13" i="11"/>
  <c r="X18" i="3"/>
  <c r="AI29" i="11"/>
  <c r="X34" i="3"/>
  <c r="AI18" i="11"/>
  <c r="X23" i="3"/>
  <c r="AI34" i="11"/>
  <c r="X39" i="3"/>
  <c r="AI15" i="11"/>
  <c r="X20" i="3"/>
  <c r="AI31" i="11"/>
  <c r="X36" i="3"/>
  <c r="AI8" i="11"/>
  <c r="X13" i="3"/>
  <c r="AI24" i="11"/>
  <c r="X29" i="3"/>
  <c r="AI17" i="11"/>
  <c r="X22" i="3"/>
  <c r="AI33" i="11"/>
  <c r="X38" i="3"/>
  <c r="AI6" i="11"/>
  <c r="X11" i="3"/>
  <c r="AI22" i="11"/>
  <c r="X27" i="3"/>
  <c r="AI38" i="11"/>
  <c r="X43" i="3"/>
  <c r="AI19" i="11"/>
  <c r="X24" i="3"/>
  <c r="AI35" i="11"/>
  <c r="X40" i="3"/>
  <c r="AI12" i="11"/>
  <c r="X17" i="3"/>
  <c r="AI28" i="11"/>
  <c r="X33" i="3"/>
  <c r="AI5" i="11"/>
  <c r="X10" i="3"/>
  <c r="AI21" i="11"/>
  <c r="X26" i="3"/>
  <c r="AI37" i="11"/>
  <c r="X42" i="3"/>
  <c r="AI10" i="11"/>
  <c r="X15" i="3"/>
  <c r="AI26" i="11"/>
  <c r="X31" i="3"/>
  <c r="AI7" i="11"/>
  <c r="X12" i="3"/>
  <c r="AI23" i="11"/>
  <c r="X28" i="3"/>
  <c r="AI39" i="11"/>
  <c r="X44" i="3"/>
  <c r="AI16" i="11"/>
  <c r="X21" i="3"/>
  <c r="AI32" i="11"/>
  <c r="X37" i="3"/>
  <c r="AI9" i="11"/>
  <c r="X14" i="3"/>
  <c r="AI25" i="11"/>
  <c r="X30" i="3"/>
  <c r="AI41" i="11"/>
  <c r="X46" i="3"/>
  <c r="BN4" i="11"/>
  <c r="BU4" i="11" s="1"/>
  <c r="BM42" i="11"/>
  <c r="BP4" i="11"/>
  <c r="BS4" i="11"/>
  <c r="BN33" i="11"/>
  <c r="BP33" i="11"/>
  <c r="BQ33" i="11" s="1"/>
  <c r="AI38" i="3" s="1"/>
  <c r="BS33" i="11"/>
  <c r="BN34" i="11"/>
  <c r="BS34" i="11"/>
  <c r="BP34" i="11"/>
  <c r="BQ34" i="11" s="1"/>
  <c r="AI39" i="3" s="1"/>
  <c r="BS15" i="11"/>
  <c r="BP15" i="11"/>
  <c r="BQ15" i="11" s="1"/>
  <c r="AI20" i="3" s="1"/>
  <c r="BN15" i="11"/>
  <c r="BS31" i="11"/>
  <c r="BP31" i="11"/>
  <c r="BQ31" i="11" s="1"/>
  <c r="AI36" i="3" s="1"/>
  <c r="BN31" i="11"/>
  <c r="BP32" i="11"/>
  <c r="BQ32" i="11" s="1"/>
  <c r="AI37" i="3" s="1"/>
  <c r="BS32" i="11"/>
  <c r="BN32" i="11"/>
  <c r="BS23" i="11"/>
  <c r="BP23" i="11"/>
  <c r="BQ23" i="11" s="1"/>
  <c r="AI28" i="3" s="1"/>
  <c r="BN23" i="11"/>
  <c r="BN27" i="11"/>
  <c r="BS27" i="11"/>
  <c r="BP27" i="11"/>
  <c r="BQ27" i="11" s="1"/>
  <c r="AI32" i="3" s="1"/>
  <c r="BN29" i="11"/>
  <c r="BP29" i="11"/>
  <c r="BQ29" i="11" s="1"/>
  <c r="AI34" i="3" s="1"/>
  <c r="BS29" i="11"/>
  <c r="BS26" i="11"/>
  <c r="BN26" i="11"/>
  <c r="BP26" i="11"/>
  <c r="BQ26" i="11" s="1"/>
  <c r="AI31" i="3" s="1"/>
  <c r="BN36" i="11"/>
  <c r="BS36" i="11"/>
  <c r="BP36" i="11"/>
  <c r="BQ36" i="11" s="1"/>
  <c r="AI41" i="3" s="1"/>
  <c r="BN30" i="11"/>
  <c r="BP30" i="11"/>
  <c r="BQ30" i="11" s="1"/>
  <c r="AI35" i="3" s="1"/>
  <c r="BS30" i="11"/>
  <c r="BN12" i="11"/>
  <c r="BP12" i="11"/>
  <c r="BQ12" i="11" s="1"/>
  <c r="AI17" i="3" s="1"/>
  <c r="BS12" i="11"/>
  <c r="BP17" i="11"/>
  <c r="BQ17" i="11" s="1"/>
  <c r="AI22" i="3" s="1"/>
  <c r="BS17" i="11"/>
  <c r="BN17" i="11"/>
  <c r="BS18" i="11"/>
  <c r="BP18" i="11"/>
  <c r="BQ18" i="11" s="1"/>
  <c r="AI23" i="3" s="1"/>
  <c r="BN18" i="11"/>
  <c r="BP14" i="11"/>
  <c r="BQ14" i="11" s="1"/>
  <c r="AI19" i="3" s="1"/>
  <c r="BS14" i="11"/>
  <c r="BN14" i="11"/>
  <c r="BN20" i="11"/>
  <c r="BS20" i="11"/>
  <c r="BP20" i="11"/>
  <c r="BQ20" i="11" s="1"/>
  <c r="AI25" i="3" s="1"/>
  <c r="BN19" i="11"/>
  <c r="BS19" i="11"/>
  <c r="BP19" i="11"/>
  <c r="BQ19" i="11" s="1"/>
  <c r="AI24" i="3" s="1"/>
  <c r="BN8" i="11"/>
  <c r="BS8" i="11"/>
  <c r="BP8" i="11"/>
  <c r="BQ8" i="11" s="1"/>
  <c r="AI13" i="3" s="1"/>
  <c r="BP9" i="11"/>
  <c r="BQ9" i="11" s="1"/>
  <c r="AI14" i="3" s="1"/>
  <c r="BN9" i="11"/>
  <c r="BS9" i="11"/>
  <c r="BN35" i="11"/>
  <c r="BS35" i="11"/>
  <c r="BP35" i="11"/>
  <c r="BQ35" i="11" s="1"/>
  <c r="AI40" i="3" s="1"/>
  <c r="BN21" i="11"/>
  <c r="BP21" i="11"/>
  <c r="BQ21" i="11" s="1"/>
  <c r="AI26" i="3" s="1"/>
  <c r="BS21" i="11"/>
  <c r="BN28" i="11"/>
  <c r="BP28" i="11"/>
  <c r="BQ28" i="11" s="1"/>
  <c r="AI33" i="3" s="1"/>
  <c r="BS28" i="11"/>
  <c r="BP38" i="11"/>
  <c r="BQ38" i="11" s="1"/>
  <c r="AI43" i="3" s="1"/>
  <c r="BS38" i="11"/>
  <c r="BN38" i="11"/>
  <c r="BS39" i="11"/>
  <c r="BP39" i="11"/>
  <c r="BQ39" i="11" s="1"/>
  <c r="AI44" i="3" s="1"/>
  <c r="BN39" i="11"/>
  <c r="BP22" i="11"/>
  <c r="BQ22" i="11" s="1"/>
  <c r="AI27" i="3" s="1"/>
  <c r="BS22" i="11"/>
  <c r="BN22" i="11"/>
  <c r="BN25" i="11"/>
  <c r="BP25" i="11"/>
  <c r="BQ25" i="11" s="1"/>
  <c r="AI30" i="3" s="1"/>
  <c r="BS25" i="11"/>
  <c r="BN10" i="11"/>
  <c r="BS10" i="11"/>
  <c r="BP10" i="11"/>
  <c r="BQ10" i="11" s="1"/>
  <c r="AI15" i="3" s="1"/>
  <c r="BN24" i="11"/>
  <c r="BS24" i="11"/>
  <c r="BP24" i="11"/>
  <c r="BQ24" i="11" s="1"/>
  <c r="AI29" i="3" s="1"/>
  <c r="BN37" i="11"/>
  <c r="BP37" i="11"/>
  <c r="BQ37" i="11" s="1"/>
  <c r="AI42" i="3" s="1"/>
  <c r="BS37" i="11"/>
  <c r="BN11" i="11"/>
  <c r="BS11" i="11"/>
  <c r="BP11" i="11"/>
  <c r="BQ11" i="11" s="1"/>
  <c r="AI16" i="3" s="1"/>
  <c r="BN13" i="11"/>
  <c r="BP13" i="11"/>
  <c r="BQ13" i="11" s="1"/>
  <c r="AI18" i="3" s="1"/>
  <c r="BS13" i="11"/>
  <c r="BP41" i="11"/>
  <c r="BQ41" i="11" s="1"/>
  <c r="AI46" i="3" s="1"/>
  <c r="BS41" i="11"/>
  <c r="BN41" i="11"/>
  <c r="BN16" i="11"/>
  <c r="BP16" i="11"/>
  <c r="BQ16" i="11" s="1"/>
  <c r="AI21" i="3" s="1"/>
  <c r="BS16" i="11"/>
  <c r="BP5" i="11"/>
  <c r="BQ5" i="11" s="1"/>
  <c r="AI10" i="3" s="1"/>
  <c r="BS5" i="11"/>
  <c r="BN5" i="11"/>
  <c r="BN6" i="11"/>
  <c r="BP6" i="11"/>
  <c r="BQ6" i="11" s="1"/>
  <c r="AI11" i="3" s="1"/>
  <c r="BS6" i="11"/>
  <c r="BN7" i="11"/>
  <c r="BS7" i="11"/>
  <c r="BP7" i="11"/>
  <c r="BQ7" i="11" s="1"/>
  <c r="AI12" i="3" s="1"/>
  <c r="BN40" i="11"/>
  <c r="BS40" i="11"/>
  <c r="BP40" i="11"/>
  <c r="BQ40" i="11" s="1"/>
  <c r="AI45" i="3" s="1"/>
  <c r="AF10" i="11"/>
  <c r="AF27" i="11"/>
  <c r="AF12" i="11"/>
  <c r="AF28" i="11"/>
  <c r="AF21" i="11"/>
  <c r="AF37" i="11"/>
  <c r="AF34" i="11"/>
  <c r="AF6" i="11"/>
  <c r="AF38" i="11"/>
  <c r="AF35" i="11"/>
  <c r="AF31" i="11"/>
  <c r="AF16" i="11"/>
  <c r="AF32" i="11"/>
  <c r="AF9" i="11"/>
  <c r="AF25" i="11"/>
  <c r="AF41" i="11"/>
  <c r="AF4" i="11"/>
  <c r="AF14" i="11"/>
  <c r="AF11" i="11"/>
  <c r="AF7" i="11"/>
  <c r="AF39" i="11"/>
  <c r="AF20" i="11"/>
  <c r="AF36" i="11"/>
  <c r="AF13" i="11"/>
  <c r="AF29" i="11"/>
  <c r="AF18" i="11"/>
  <c r="AF30" i="11"/>
  <c r="AF23" i="11"/>
  <c r="AF5" i="11"/>
  <c r="AF26" i="11"/>
  <c r="AF22" i="11"/>
  <c r="AF19" i="11"/>
  <c r="AF15" i="11"/>
  <c r="AF8" i="11"/>
  <c r="AF24" i="11"/>
  <c r="AF40" i="11"/>
  <c r="AF17" i="11"/>
  <c r="AF33" i="11"/>
  <c r="AD34" i="11"/>
  <c r="AD6" i="11"/>
  <c r="AD38" i="11"/>
  <c r="AD35" i="11"/>
  <c r="AD23" i="11"/>
  <c r="AD12" i="11"/>
  <c r="AD28" i="11"/>
  <c r="AD5" i="11"/>
  <c r="AD21" i="11"/>
  <c r="AD37" i="11"/>
  <c r="AD4" i="11"/>
  <c r="AC42" i="11"/>
  <c r="AD42" i="11" s="1"/>
  <c r="AD14" i="11"/>
  <c r="AD11" i="11"/>
  <c r="AD31" i="11"/>
  <c r="AD16" i="11"/>
  <c r="AD32" i="11"/>
  <c r="AD9" i="11"/>
  <c r="AD25" i="11"/>
  <c r="AD41" i="11"/>
  <c r="AD26" i="11"/>
  <c r="AD22" i="11"/>
  <c r="AD19" i="11"/>
  <c r="AD7" i="11"/>
  <c r="AD39" i="11"/>
  <c r="AD20" i="11"/>
  <c r="AD36" i="11"/>
  <c r="AD13" i="11"/>
  <c r="AD29" i="11"/>
  <c r="AD18" i="11"/>
  <c r="AD10" i="11"/>
  <c r="AD30" i="11"/>
  <c r="AD27" i="11"/>
  <c r="AD15" i="11"/>
  <c r="AD8" i="11"/>
  <c r="AD24" i="11"/>
  <c r="AD40" i="11"/>
  <c r="AD17" i="11"/>
  <c r="AD33" i="11"/>
  <c r="BF70" i="3" l="1"/>
  <c r="DF42" i="11"/>
  <c r="DE42" i="11"/>
  <c r="AU47" i="3"/>
  <c r="AT47" i="3"/>
  <c r="AH45" i="3"/>
  <c r="BU40" i="11"/>
  <c r="AK45" i="3" s="1"/>
  <c r="BV40" i="11"/>
  <c r="AL45" i="3" s="1"/>
  <c r="AH21" i="3"/>
  <c r="BU16" i="11"/>
  <c r="AK21" i="3" s="1"/>
  <c r="BV16" i="11"/>
  <c r="AL21" i="3" s="1"/>
  <c r="AH19" i="3"/>
  <c r="BU14" i="11"/>
  <c r="AK19" i="3" s="1"/>
  <c r="BV14" i="11"/>
  <c r="AL19" i="3" s="1"/>
  <c r="AH20" i="3"/>
  <c r="BU15" i="11"/>
  <c r="AK20" i="3" s="1"/>
  <c r="BV15" i="11"/>
  <c r="AL20" i="3" s="1"/>
  <c r="AH38" i="3"/>
  <c r="BV33" i="11"/>
  <c r="AL38" i="3" s="1"/>
  <c r="BU33" i="11"/>
  <c r="AK38" i="3" s="1"/>
  <c r="AH30" i="3"/>
  <c r="BV25" i="11"/>
  <c r="AL30" i="3" s="1"/>
  <c r="BU25" i="11"/>
  <c r="AK30" i="3" s="1"/>
  <c r="AH33" i="3"/>
  <c r="BU28" i="11"/>
  <c r="AK33" i="3" s="1"/>
  <c r="BV28" i="11"/>
  <c r="AL33" i="3" s="1"/>
  <c r="AH36" i="3"/>
  <c r="BU31" i="11"/>
  <c r="AK36" i="3" s="1"/>
  <c r="BV31" i="11"/>
  <c r="AL36" i="3" s="1"/>
  <c r="AH37" i="3"/>
  <c r="BU32" i="11"/>
  <c r="AK37" i="3" s="1"/>
  <c r="BV32" i="11"/>
  <c r="AL37" i="3" s="1"/>
  <c r="AH42" i="3"/>
  <c r="BV37" i="11"/>
  <c r="AL42" i="3" s="1"/>
  <c r="BU37" i="11"/>
  <c r="AK42" i="3" s="1"/>
  <c r="AH43" i="3"/>
  <c r="BU38" i="11"/>
  <c r="AK43" i="3" s="1"/>
  <c r="BV38" i="11"/>
  <c r="AL43" i="3" s="1"/>
  <c r="AH26" i="3"/>
  <c r="BV21" i="11"/>
  <c r="AL26" i="3" s="1"/>
  <c r="BU21" i="11"/>
  <c r="AK26" i="3" s="1"/>
  <c r="AH24" i="3"/>
  <c r="BU19" i="11"/>
  <c r="AK24" i="3" s="1"/>
  <c r="BV19" i="11"/>
  <c r="AL24" i="3" s="1"/>
  <c r="AH9" i="3"/>
  <c r="AK9" i="3"/>
  <c r="BV4" i="11"/>
  <c r="AL9" i="3" s="1"/>
  <c r="AH46" i="3"/>
  <c r="BV41" i="11"/>
  <c r="AL46" i="3" s="1"/>
  <c r="BU41" i="11"/>
  <c r="AK46" i="3" s="1"/>
  <c r="AH16" i="3"/>
  <c r="BU11" i="11"/>
  <c r="AK16" i="3" s="1"/>
  <c r="BV11" i="11"/>
  <c r="AL16" i="3" s="1"/>
  <c r="AH44" i="3"/>
  <c r="BU39" i="11"/>
  <c r="AK44" i="3" s="1"/>
  <c r="BV39" i="11"/>
  <c r="AL44" i="3" s="1"/>
  <c r="AH14" i="3"/>
  <c r="BV9" i="11"/>
  <c r="AL14" i="3" s="1"/>
  <c r="BU9" i="11"/>
  <c r="AK14" i="3" s="1"/>
  <c r="AH13" i="3"/>
  <c r="BU8" i="11"/>
  <c r="AK13" i="3" s="1"/>
  <c r="BV8" i="11"/>
  <c r="AL13" i="3" s="1"/>
  <c r="AH41" i="3"/>
  <c r="BU36" i="11"/>
  <c r="AK41" i="3" s="1"/>
  <c r="BV36" i="11"/>
  <c r="AL41" i="3" s="1"/>
  <c r="AH39" i="3"/>
  <c r="BU34" i="11"/>
  <c r="AK39" i="3" s="1"/>
  <c r="BV34" i="11"/>
  <c r="AL39" i="3" s="1"/>
  <c r="AH11" i="3"/>
  <c r="BU6" i="11"/>
  <c r="AK11" i="3" s="1"/>
  <c r="BV6" i="11"/>
  <c r="AL11" i="3" s="1"/>
  <c r="AH18" i="3"/>
  <c r="BV13" i="11"/>
  <c r="AL18" i="3" s="1"/>
  <c r="BU13" i="11"/>
  <c r="AK18" i="3" s="1"/>
  <c r="AH15" i="3"/>
  <c r="BU10" i="11"/>
  <c r="AK15" i="3" s="1"/>
  <c r="BV10" i="11"/>
  <c r="AL15" i="3" s="1"/>
  <c r="AH27" i="3"/>
  <c r="BU22" i="11"/>
  <c r="AK27" i="3" s="1"/>
  <c r="BV22" i="11"/>
  <c r="AL27" i="3" s="1"/>
  <c r="AH22" i="3"/>
  <c r="BV17" i="11"/>
  <c r="AL22" i="3" s="1"/>
  <c r="BU17" i="11"/>
  <c r="AK22" i="3" s="1"/>
  <c r="AH35" i="3"/>
  <c r="BU30" i="11"/>
  <c r="AK35" i="3" s="1"/>
  <c r="BV30" i="11"/>
  <c r="AL35" i="3" s="1"/>
  <c r="AH32" i="3"/>
  <c r="BU27" i="11"/>
  <c r="AK32" i="3" s="1"/>
  <c r="BV27" i="11"/>
  <c r="AL32" i="3" s="1"/>
  <c r="AH12" i="3"/>
  <c r="BU7" i="11"/>
  <c r="AK12" i="3" s="1"/>
  <c r="BV7" i="11"/>
  <c r="AL12" i="3" s="1"/>
  <c r="AH10" i="3"/>
  <c r="BV5" i="11"/>
  <c r="AL10" i="3" s="1"/>
  <c r="BU5" i="11"/>
  <c r="AK10" i="3" s="1"/>
  <c r="AH29" i="3"/>
  <c r="BU24" i="11"/>
  <c r="AK29" i="3" s="1"/>
  <c r="BV24" i="11"/>
  <c r="AL29" i="3" s="1"/>
  <c r="AH40" i="3"/>
  <c r="BU35" i="11"/>
  <c r="AK40" i="3" s="1"/>
  <c r="BV35" i="11"/>
  <c r="AL40" i="3" s="1"/>
  <c r="AH25" i="3"/>
  <c r="BU20" i="11"/>
  <c r="AK25" i="3" s="1"/>
  <c r="BV20" i="11"/>
  <c r="AL25" i="3" s="1"/>
  <c r="AH23" i="3"/>
  <c r="BU18" i="11"/>
  <c r="AK23" i="3" s="1"/>
  <c r="BV18" i="11"/>
  <c r="AL23" i="3" s="1"/>
  <c r="AH17" i="3"/>
  <c r="BU12" i="11"/>
  <c r="AK17" i="3" s="1"/>
  <c r="BV12" i="11"/>
  <c r="AL17" i="3" s="1"/>
  <c r="AH31" i="3"/>
  <c r="BU26" i="11"/>
  <c r="AK31" i="3" s="1"/>
  <c r="BV26" i="11"/>
  <c r="AL31" i="3" s="1"/>
  <c r="AH34" i="3"/>
  <c r="BV29" i="11"/>
  <c r="AL34" i="3" s="1"/>
  <c r="BU29" i="11"/>
  <c r="AK34" i="3" s="1"/>
  <c r="AH28" i="3"/>
  <c r="BU23" i="11"/>
  <c r="AK28" i="3" s="1"/>
  <c r="BV23" i="11"/>
  <c r="AL28" i="3" s="1"/>
  <c r="AL35" i="11"/>
  <c r="AC40" i="3" s="1"/>
  <c r="AK35" i="11"/>
  <c r="AB40" i="3" s="1"/>
  <c r="AK33" i="11"/>
  <c r="AB38" i="3" s="1"/>
  <c r="AL33" i="11"/>
  <c r="AC38" i="3" s="1"/>
  <c r="BD38" i="3" s="1"/>
  <c r="AL19" i="11"/>
  <c r="AC24" i="3" s="1"/>
  <c r="BD24" i="3" s="1"/>
  <c r="AK19" i="11"/>
  <c r="AB24" i="3" s="1"/>
  <c r="AL28" i="11"/>
  <c r="AC33" i="3" s="1"/>
  <c r="BD33" i="3" s="1"/>
  <c r="AK28" i="11"/>
  <c r="AB33" i="3" s="1"/>
  <c r="AL24" i="11"/>
  <c r="AC29" i="3" s="1"/>
  <c r="AK24" i="11"/>
  <c r="AB29" i="3" s="1"/>
  <c r="BC29" i="3" s="1"/>
  <c r="AK30" i="11"/>
  <c r="AB35" i="3" s="1"/>
  <c r="AL30" i="11"/>
  <c r="AC35" i="3" s="1"/>
  <c r="AK13" i="11"/>
  <c r="AB18" i="3" s="1"/>
  <c r="AL13" i="11"/>
  <c r="AC18" i="3" s="1"/>
  <c r="BD18" i="3" s="1"/>
  <c r="AL7" i="11"/>
  <c r="AC12" i="3" s="1"/>
  <c r="AK7" i="11"/>
  <c r="AB12" i="3" s="1"/>
  <c r="BC12" i="3" s="1"/>
  <c r="AK41" i="11"/>
  <c r="AB46" i="3" s="1"/>
  <c r="AL41" i="11"/>
  <c r="AC46" i="3" s="1"/>
  <c r="AL16" i="11"/>
  <c r="AC21" i="3" s="1"/>
  <c r="AK16" i="11"/>
  <c r="AB21" i="3" s="1"/>
  <c r="AK5" i="11"/>
  <c r="AB10" i="3" s="1"/>
  <c r="AL5" i="11"/>
  <c r="AC10" i="3" s="1"/>
  <c r="AL8" i="11"/>
  <c r="AC13" i="3" s="1"/>
  <c r="BD13" i="3" s="1"/>
  <c r="AK8" i="11"/>
  <c r="AB13" i="3" s="1"/>
  <c r="AK10" i="11"/>
  <c r="AB15" i="3" s="1"/>
  <c r="BC15" i="3" s="1"/>
  <c r="AL10" i="11"/>
  <c r="AC15" i="3" s="1"/>
  <c r="BD15" i="3" s="1"/>
  <c r="AL36" i="11"/>
  <c r="AC41" i="3" s="1"/>
  <c r="AK36" i="11"/>
  <c r="AB41" i="3" s="1"/>
  <c r="AK25" i="11"/>
  <c r="AB30" i="3" s="1"/>
  <c r="AL25" i="11"/>
  <c r="AC30" i="3" s="1"/>
  <c r="AL31" i="11"/>
  <c r="AC36" i="3" s="1"/>
  <c r="AK31" i="11"/>
  <c r="AB36" i="3" s="1"/>
  <c r="AL4" i="11"/>
  <c r="AK4" i="11"/>
  <c r="AK38" i="11"/>
  <c r="AB43" i="3" s="1"/>
  <c r="AL38" i="11"/>
  <c r="AC43" i="3" s="1"/>
  <c r="AK17" i="11"/>
  <c r="AB22" i="3" s="1"/>
  <c r="AL17" i="11"/>
  <c r="AC22" i="3" s="1"/>
  <c r="AL15" i="11"/>
  <c r="AC20" i="3" s="1"/>
  <c r="AK15" i="11"/>
  <c r="AB20" i="3" s="1"/>
  <c r="AK18" i="11"/>
  <c r="AB23" i="3" s="1"/>
  <c r="AL18" i="11"/>
  <c r="AC23" i="3" s="1"/>
  <c r="AL20" i="11"/>
  <c r="AC25" i="3" s="1"/>
  <c r="AK20" i="11"/>
  <c r="AB25" i="3" s="1"/>
  <c r="BC25" i="3" s="1"/>
  <c r="AK22" i="11"/>
  <c r="AB27" i="3" s="1"/>
  <c r="AL22" i="11"/>
  <c r="AC27" i="3" s="1"/>
  <c r="AK9" i="11"/>
  <c r="AB14" i="3" s="1"/>
  <c r="AL9" i="11"/>
  <c r="AC14" i="3" s="1"/>
  <c r="AL11" i="11"/>
  <c r="AC16" i="3" s="1"/>
  <c r="AK11" i="11"/>
  <c r="AB16" i="3" s="1"/>
  <c r="AL37" i="11"/>
  <c r="AC42" i="3" s="1"/>
  <c r="AK37" i="11"/>
  <c r="AB42" i="3" s="1"/>
  <c r="BC42" i="3" s="1"/>
  <c r="AL12" i="11"/>
  <c r="AC17" i="3" s="1"/>
  <c r="AK12" i="11"/>
  <c r="AB17" i="3" s="1"/>
  <c r="BC17" i="3" s="1"/>
  <c r="AK6" i="11"/>
  <c r="AB11" i="3" s="1"/>
  <c r="BC11" i="3" s="1"/>
  <c r="AL6" i="11"/>
  <c r="AC11" i="3" s="1"/>
  <c r="BD11" i="3" s="1"/>
  <c r="AL40" i="11"/>
  <c r="AC45" i="3" s="1"/>
  <c r="BD45" i="3" s="1"/>
  <c r="AK40" i="11"/>
  <c r="AB45" i="3" s="1"/>
  <c r="AL27" i="11"/>
  <c r="AC32" i="3" s="1"/>
  <c r="AK27" i="11"/>
  <c r="AB32" i="3" s="1"/>
  <c r="AK29" i="11"/>
  <c r="AB34" i="3" s="1"/>
  <c r="BC34" i="3" s="1"/>
  <c r="AL29" i="11"/>
  <c r="AC34" i="3" s="1"/>
  <c r="AL39" i="11"/>
  <c r="AC44" i="3" s="1"/>
  <c r="AK39" i="11"/>
  <c r="AB44" i="3" s="1"/>
  <c r="BC44" i="3" s="1"/>
  <c r="AK26" i="11"/>
  <c r="AB31" i="3" s="1"/>
  <c r="BC31" i="3" s="1"/>
  <c r="AL26" i="11"/>
  <c r="AC31" i="3" s="1"/>
  <c r="BD31" i="3" s="1"/>
  <c r="AL32" i="11"/>
  <c r="AC37" i="3" s="1"/>
  <c r="AK32" i="11"/>
  <c r="AB37" i="3" s="1"/>
  <c r="BC37" i="3" s="1"/>
  <c r="AK14" i="11"/>
  <c r="AB19" i="3" s="1"/>
  <c r="AL14" i="11"/>
  <c r="AC19" i="3" s="1"/>
  <c r="AK21" i="11"/>
  <c r="AB26" i="3" s="1"/>
  <c r="AL21" i="11"/>
  <c r="AC26" i="3" s="1"/>
  <c r="AL23" i="11"/>
  <c r="AC28" i="3" s="1"/>
  <c r="AK23" i="11"/>
  <c r="AB28" i="3" s="1"/>
  <c r="AK34" i="11"/>
  <c r="AB39" i="3" s="1"/>
  <c r="AL34" i="11"/>
  <c r="AC39" i="3" s="1"/>
  <c r="DO4" i="11"/>
  <c r="DR4" i="11"/>
  <c r="Y29" i="3"/>
  <c r="DM24" i="11"/>
  <c r="AZ29" i="3" s="1"/>
  <c r="Y18" i="3"/>
  <c r="DM13" i="11"/>
  <c r="DU13" i="11" s="1"/>
  <c r="Y46" i="3"/>
  <c r="DM41" i="11"/>
  <c r="DU41" i="11" s="1"/>
  <c r="Y10" i="3"/>
  <c r="DM5" i="11"/>
  <c r="DU5" i="11" s="1"/>
  <c r="AG8" i="11"/>
  <c r="DO8" i="11"/>
  <c r="AG18" i="11"/>
  <c r="DO18" i="11"/>
  <c r="AG9" i="11"/>
  <c r="DO9" i="11"/>
  <c r="AJ9" i="11"/>
  <c r="DR9" i="11"/>
  <c r="AJ23" i="11"/>
  <c r="DR23" i="11"/>
  <c r="AJ5" i="11"/>
  <c r="DR5" i="11"/>
  <c r="AJ19" i="11"/>
  <c r="DR19" i="11"/>
  <c r="AJ33" i="11"/>
  <c r="DR33" i="11"/>
  <c r="AJ34" i="11"/>
  <c r="DR34" i="11"/>
  <c r="AJ14" i="11"/>
  <c r="DR14" i="11"/>
  <c r="AJ40" i="11"/>
  <c r="DR40" i="11"/>
  <c r="Y45" i="3"/>
  <c r="DM40" i="11"/>
  <c r="DU40" i="11" s="1"/>
  <c r="Y32" i="3"/>
  <c r="DM27" i="11"/>
  <c r="DU27" i="11" s="1"/>
  <c r="Y34" i="3"/>
  <c r="DM29" i="11"/>
  <c r="AZ34" i="3" s="1"/>
  <c r="Y44" i="3"/>
  <c r="DM39" i="11"/>
  <c r="DT39" i="11" s="1"/>
  <c r="Y31" i="3"/>
  <c r="DM26" i="11"/>
  <c r="DT26" i="11" s="1"/>
  <c r="Y37" i="3"/>
  <c r="DM32" i="11"/>
  <c r="DU32" i="11" s="1"/>
  <c r="Y19" i="3"/>
  <c r="DM14" i="11"/>
  <c r="DU14" i="11" s="1"/>
  <c r="Y26" i="3"/>
  <c r="DM21" i="11"/>
  <c r="DT21" i="11" s="1"/>
  <c r="Y28" i="3"/>
  <c r="DM23" i="11"/>
  <c r="DU23" i="11" s="1"/>
  <c r="Y39" i="3"/>
  <c r="DM34" i="11"/>
  <c r="DT34" i="11" s="1"/>
  <c r="AG24" i="11"/>
  <c r="DO24" i="11"/>
  <c r="AG22" i="11"/>
  <c r="DO22" i="11"/>
  <c r="AG30" i="11"/>
  <c r="DO30" i="11"/>
  <c r="AG36" i="11"/>
  <c r="DO36" i="11"/>
  <c r="AG11" i="11"/>
  <c r="DO11" i="11"/>
  <c r="AG25" i="11"/>
  <c r="DO25" i="11"/>
  <c r="AG31" i="11"/>
  <c r="DO31" i="11"/>
  <c r="AG34" i="11"/>
  <c r="DO34" i="11"/>
  <c r="AG12" i="11"/>
  <c r="DO12" i="11"/>
  <c r="Y35" i="3"/>
  <c r="DM30" i="11"/>
  <c r="DT30" i="11" s="1"/>
  <c r="Y12" i="3"/>
  <c r="DM7" i="11"/>
  <c r="DU7" i="11" s="1"/>
  <c r="Y21" i="3"/>
  <c r="DM16" i="11"/>
  <c r="AZ21" i="3" s="1"/>
  <c r="AG33" i="11"/>
  <c r="DO33" i="11"/>
  <c r="AG20" i="11"/>
  <c r="DO20" i="11"/>
  <c r="AG37" i="11"/>
  <c r="DO37" i="11"/>
  <c r="AJ41" i="11"/>
  <c r="DR41" i="11"/>
  <c r="AJ26" i="11"/>
  <c r="DR26" i="11"/>
  <c r="AJ12" i="11"/>
  <c r="DR12" i="11"/>
  <c r="AJ22" i="11"/>
  <c r="DR22" i="11"/>
  <c r="AJ24" i="11"/>
  <c r="DR24" i="11"/>
  <c r="AJ29" i="11"/>
  <c r="DR29" i="11"/>
  <c r="AJ36" i="11"/>
  <c r="DR36" i="11"/>
  <c r="AJ11" i="11"/>
  <c r="DR11" i="11"/>
  <c r="Y24" i="3"/>
  <c r="DM19" i="11"/>
  <c r="DU19" i="11" s="1"/>
  <c r="Y43" i="3"/>
  <c r="DM38" i="11"/>
  <c r="DT38" i="11" s="1"/>
  <c r="AG29" i="11"/>
  <c r="DO29" i="11"/>
  <c r="AG32" i="11"/>
  <c r="DO32" i="11"/>
  <c r="AG10" i="11"/>
  <c r="DO10" i="11"/>
  <c r="DL42" i="11"/>
  <c r="Y40" i="3"/>
  <c r="DM35" i="11"/>
  <c r="DT35" i="11" s="1"/>
  <c r="AG26" i="11"/>
  <c r="DO26" i="11"/>
  <c r="AG14" i="11"/>
  <c r="DO14" i="11"/>
  <c r="AG35" i="11"/>
  <c r="DO35" i="11"/>
  <c r="AG27" i="11"/>
  <c r="DO27" i="11"/>
  <c r="AJ16" i="11"/>
  <c r="DR16" i="11"/>
  <c r="AJ37" i="11"/>
  <c r="DR37" i="11"/>
  <c r="AJ31" i="11"/>
  <c r="DR31" i="11"/>
  <c r="Y38" i="3"/>
  <c r="DM33" i="11"/>
  <c r="DT33" i="11" s="1"/>
  <c r="Y13" i="3"/>
  <c r="DM8" i="11"/>
  <c r="DU8" i="11" s="1"/>
  <c r="Y15" i="3"/>
  <c r="DM10" i="11"/>
  <c r="DT10" i="11" s="1"/>
  <c r="Y41" i="3"/>
  <c r="DM36" i="11"/>
  <c r="DU36" i="11" s="1"/>
  <c r="Y30" i="3"/>
  <c r="DM25" i="11"/>
  <c r="DT25" i="11" s="1"/>
  <c r="Y36" i="3"/>
  <c r="DM31" i="11"/>
  <c r="DT31" i="11" s="1"/>
  <c r="Y9" i="3"/>
  <c r="DM4" i="11"/>
  <c r="AZ9" i="3" s="1"/>
  <c r="Y33" i="3"/>
  <c r="DM28" i="11"/>
  <c r="AZ33" i="3" s="1"/>
  <c r="AG17" i="11"/>
  <c r="DO17" i="11"/>
  <c r="AG15" i="11"/>
  <c r="DO15" i="11"/>
  <c r="AG5" i="11"/>
  <c r="DO5" i="11"/>
  <c r="AG39" i="11"/>
  <c r="DO39" i="11"/>
  <c r="AG38" i="11"/>
  <c r="DO38" i="11"/>
  <c r="AG21" i="11"/>
  <c r="DO21" i="11"/>
  <c r="Y22" i="3"/>
  <c r="DM17" i="11"/>
  <c r="DU17" i="11" s="1"/>
  <c r="Y20" i="3"/>
  <c r="DM15" i="11"/>
  <c r="DT15" i="11" s="1"/>
  <c r="Y23" i="3"/>
  <c r="DM18" i="11"/>
  <c r="DT18" i="11" s="1"/>
  <c r="Y25" i="3"/>
  <c r="DM20" i="11"/>
  <c r="DU20" i="11" s="1"/>
  <c r="Y27" i="3"/>
  <c r="DM22" i="11"/>
  <c r="DT22" i="11" s="1"/>
  <c r="Y14" i="3"/>
  <c r="DM9" i="11"/>
  <c r="DT9" i="11" s="1"/>
  <c r="Y16" i="3"/>
  <c r="DM11" i="11"/>
  <c r="DT11" i="11" s="1"/>
  <c r="Y42" i="3"/>
  <c r="DM37" i="11"/>
  <c r="DU37" i="11" s="1"/>
  <c r="Y17" i="3"/>
  <c r="DM12" i="11"/>
  <c r="DU12" i="11" s="1"/>
  <c r="Y11" i="3"/>
  <c r="DM6" i="11"/>
  <c r="DU6" i="11" s="1"/>
  <c r="AG40" i="11"/>
  <c r="DO40" i="11"/>
  <c r="AG19" i="11"/>
  <c r="DO19" i="11"/>
  <c r="AG23" i="11"/>
  <c r="DO23" i="11"/>
  <c r="AG13" i="11"/>
  <c r="DO13" i="11"/>
  <c r="AG7" i="11"/>
  <c r="DO7" i="11"/>
  <c r="AG41" i="11"/>
  <c r="DO41" i="11"/>
  <c r="AG16" i="11"/>
  <c r="DO16" i="11"/>
  <c r="AG6" i="11"/>
  <c r="DO6" i="11"/>
  <c r="AG28" i="11"/>
  <c r="DO28" i="11"/>
  <c r="AJ25" i="11"/>
  <c r="DR25" i="11"/>
  <c r="AJ32" i="11"/>
  <c r="DR32" i="11"/>
  <c r="AJ39" i="11"/>
  <c r="DR39" i="11"/>
  <c r="AJ7" i="11"/>
  <c r="DR7" i="11"/>
  <c r="AJ10" i="11"/>
  <c r="DR10" i="11"/>
  <c r="AJ21" i="11"/>
  <c r="DR21" i="11"/>
  <c r="AJ28" i="11"/>
  <c r="DR28" i="11"/>
  <c r="AJ35" i="11"/>
  <c r="DR35" i="11"/>
  <c r="AJ38" i="11"/>
  <c r="DR38" i="11"/>
  <c r="AJ6" i="11"/>
  <c r="DR6" i="11"/>
  <c r="AJ17" i="11"/>
  <c r="DR17" i="11"/>
  <c r="AJ8" i="11"/>
  <c r="DR8" i="11"/>
  <c r="AJ15" i="11"/>
  <c r="DR15" i="11"/>
  <c r="AJ18" i="11"/>
  <c r="DR18" i="11"/>
  <c r="AJ13" i="11"/>
  <c r="DR13" i="11"/>
  <c r="AJ20" i="11"/>
  <c r="DR20" i="11"/>
  <c r="AJ27" i="11"/>
  <c r="DR27" i="11"/>
  <c r="AJ30" i="11"/>
  <c r="DR30" i="11"/>
  <c r="AI42" i="11"/>
  <c r="AY47" i="3"/>
  <c r="BX17" i="3" s="1"/>
  <c r="BN42" i="11"/>
  <c r="BS42" i="11"/>
  <c r="BP42" i="11"/>
  <c r="BT40" i="11"/>
  <c r="AJ45" i="3" s="1"/>
  <c r="BT24" i="11"/>
  <c r="AJ29" i="3" s="1"/>
  <c r="BT22" i="11"/>
  <c r="AJ27" i="3" s="1"/>
  <c r="BT38" i="11"/>
  <c r="AJ43" i="3" s="1"/>
  <c r="BT35" i="11"/>
  <c r="AJ40" i="3" s="1"/>
  <c r="BT8" i="11"/>
  <c r="AJ13" i="3" s="1"/>
  <c r="BT20" i="11"/>
  <c r="AJ25" i="3" s="1"/>
  <c r="BT14" i="11"/>
  <c r="AJ19" i="3" s="1"/>
  <c r="BT17" i="11"/>
  <c r="AJ22" i="3" s="1"/>
  <c r="BT27" i="11"/>
  <c r="AJ32" i="3" s="1"/>
  <c r="BT7" i="11"/>
  <c r="AJ12" i="3" s="1"/>
  <c r="BT5" i="11"/>
  <c r="AJ10" i="3" s="1"/>
  <c r="BT11" i="11"/>
  <c r="AJ16" i="3" s="1"/>
  <c r="BT39" i="11"/>
  <c r="AJ44" i="3" s="1"/>
  <c r="BT23" i="11"/>
  <c r="AJ28" i="3" s="1"/>
  <c r="BT32" i="11"/>
  <c r="AJ37" i="3" s="1"/>
  <c r="BT31" i="11"/>
  <c r="AJ36" i="3" s="1"/>
  <c r="BT15" i="11"/>
  <c r="AJ20" i="3" s="1"/>
  <c r="BT34" i="11"/>
  <c r="AJ39" i="3" s="1"/>
  <c r="BT18" i="11"/>
  <c r="AJ23" i="3" s="1"/>
  <c r="BT26" i="11"/>
  <c r="AJ31" i="3" s="1"/>
  <c r="BT41" i="11"/>
  <c r="AJ46" i="3" s="1"/>
  <c r="BT10" i="11"/>
  <c r="AJ15" i="3" s="1"/>
  <c r="BT9" i="11"/>
  <c r="AJ14" i="3" s="1"/>
  <c r="BT19" i="11"/>
  <c r="AJ24" i="3" s="1"/>
  <c r="BT36" i="11"/>
  <c r="AJ41" i="3" s="1"/>
  <c r="BQ4" i="11"/>
  <c r="BT6" i="11"/>
  <c r="AJ11" i="3" s="1"/>
  <c r="BT16" i="11"/>
  <c r="AJ21" i="3" s="1"/>
  <c r="BT13" i="11"/>
  <c r="AJ18" i="3" s="1"/>
  <c r="BT37" i="11"/>
  <c r="AJ42" i="3" s="1"/>
  <c r="BT25" i="11"/>
  <c r="AJ30" i="3" s="1"/>
  <c r="BT28" i="11"/>
  <c r="AJ33" i="3" s="1"/>
  <c r="BT21" i="11"/>
  <c r="AJ26" i="3" s="1"/>
  <c r="BT12" i="11"/>
  <c r="AJ17" i="3" s="1"/>
  <c r="BT30" i="11"/>
  <c r="AJ35" i="3" s="1"/>
  <c r="BT29" i="11"/>
  <c r="AJ34" i="3" s="1"/>
  <c r="BT33" i="11"/>
  <c r="AJ38" i="3" s="1"/>
  <c r="BT4" i="11"/>
  <c r="AJ9" i="3" s="1"/>
  <c r="X47" i="3"/>
  <c r="BF36" i="3" s="1"/>
  <c r="AJ4" i="11"/>
  <c r="AF42" i="11"/>
  <c r="AG4" i="11"/>
  <c r="BD46" i="3" l="1"/>
  <c r="BD42" i="3"/>
  <c r="BD37" i="3"/>
  <c r="BC38" i="3"/>
  <c r="BD39" i="3"/>
  <c r="BD26" i="3"/>
  <c r="BC20" i="3"/>
  <c r="BC36" i="3"/>
  <c r="BD44" i="3"/>
  <c r="BC41" i="3"/>
  <c r="BC32" i="3"/>
  <c r="BD25" i="3"/>
  <c r="BC16" i="3"/>
  <c r="BD12" i="3"/>
  <c r="BC26" i="3"/>
  <c r="BD32" i="3"/>
  <c r="BD20" i="3"/>
  <c r="BC43" i="3"/>
  <c r="BD36" i="3"/>
  <c r="BD41" i="3"/>
  <c r="BC35" i="3"/>
  <c r="BD27" i="3"/>
  <c r="BC14" i="3"/>
  <c r="BD34" i="3"/>
  <c r="BC45" i="3"/>
  <c r="BD23" i="3"/>
  <c r="BC24" i="3"/>
  <c r="BC40" i="3"/>
  <c r="BC39" i="3"/>
  <c r="BD21" i="3"/>
  <c r="BD28" i="3"/>
  <c r="BC27" i="3"/>
  <c r="BC22" i="3"/>
  <c r="BC30" i="3"/>
  <c r="AL47" i="3"/>
  <c r="BK74" i="3" s="1"/>
  <c r="BD19" i="3"/>
  <c r="BD22" i="3"/>
  <c r="BD10" i="3"/>
  <c r="AH47" i="3"/>
  <c r="BJ70" i="3" s="1"/>
  <c r="BC19" i="3"/>
  <c r="BD17" i="3"/>
  <c r="BD16" i="3"/>
  <c r="BC23" i="3"/>
  <c r="BC10" i="3"/>
  <c r="BC46" i="3"/>
  <c r="BC18" i="3"/>
  <c r="BD29" i="3"/>
  <c r="BD40" i="3"/>
  <c r="AK47" i="3"/>
  <c r="BI74" i="3" s="1"/>
  <c r="BC28" i="3"/>
  <c r="BD30" i="3"/>
  <c r="BD14" i="3"/>
  <c r="BD43" i="3"/>
  <c r="BC13" i="3"/>
  <c r="BC21" i="3"/>
  <c r="BD35" i="3"/>
  <c r="BC33" i="3"/>
  <c r="BU42" i="11"/>
  <c r="BV42" i="11"/>
  <c r="AC9" i="3"/>
  <c r="AL42" i="11"/>
  <c r="AB9" i="3"/>
  <c r="AK42" i="11"/>
  <c r="AZ41" i="3"/>
  <c r="DT13" i="11"/>
  <c r="DU26" i="11"/>
  <c r="DT7" i="11"/>
  <c r="AZ18" i="3"/>
  <c r="DU29" i="11"/>
  <c r="DT23" i="11"/>
  <c r="DU35" i="11"/>
  <c r="AZ15" i="3"/>
  <c r="DU4" i="11"/>
  <c r="DU33" i="11"/>
  <c r="DU10" i="11"/>
  <c r="DU18" i="11"/>
  <c r="DU25" i="11"/>
  <c r="AZ10" i="3"/>
  <c r="AZ12" i="3"/>
  <c r="AZ43" i="3"/>
  <c r="DT40" i="11"/>
  <c r="DT14" i="11"/>
  <c r="DT5" i="11"/>
  <c r="DU38" i="11"/>
  <c r="AZ45" i="3"/>
  <c r="AZ28" i="3"/>
  <c r="AZ19" i="3"/>
  <c r="DT29" i="11"/>
  <c r="AZ31" i="3"/>
  <c r="AZ38" i="3"/>
  <c r="DT4" i="11"/>
  <c r="DT12" i="11"/>
  <c r="DU22" i="11"/>
  <c r="AZ23" i="3"/>
  <c r="AZ40" i="3"/>
  <c r="AZ22" i="3"/>
  <c r="DU11" i="11"/>
  <c r="DU28" i="11"/>
  <c r="DT16" i="11"/>
  <c r="AZ16" i="3"/>
  <c r="AZ30" i="3"/>
  <c r="AZ17" i="3"/>
  <c r="DT27" i="11"/>
  <c r="DT17" i="11"/>
  <c r="AZ27" i="3"/>
  <c r="AZ35" i="3"/>
  <c r="DT36" i="11"/>
  <c r="DT24" i="11"/>
  <c r="AZ25" i="3"/>
  <c r="DT8" i="11"/>
  <c r="AZ42" i="3"/>
  <c r="AZ20" i="3"/>
  <c r="AZ46" i="3"/>
  <c r="DT32" i="11"/>
  <c r="DR42" i="11"/>
  <c r="DS4" i="11"/>
  <c r="BB9" i="3" s="1"/>
  <c r="AZ13" i="3"/>
  <c r="AZ26" i="3"/>
  <c r="AZ36" i="3"/>
  <c r="DT37" i="11"/>
  <c r="DU30" i="11"/>
  <c r="DU39" i="11"/>
  <c r="DU34" i="11"/>
  <c r="DU21" i="11"/>
  <c r="DU16" i="11"/>
  <c r="DO42" i="11"/>
  <c r="AZ32" i="3"/>
  <c r="AZ37" i="3"/>
  <c r="DU24" i="11"/>
  <c r="DT19" i="11"/>
  <c r="DT41" i="11"/>
  <c r="AZ24" i="3"/>
  <c r="DM42" i="11"/>
  <c r="AZ44" i="3"/>
  <c r="AZ39" i="3"/>
  <c r="AA34" i="3"/>
  <c r="DS29" i="11"/>
  <c r="BB34" i="3" s="1"/>
  <c r="Z35" i="3"/>
  <c r="DP30" i="11"/>
  <c r="BA35" i="3" s="1"/>
  <c r="DU9" i="11"/>
  <c r="DU15" i="11"/>
  <c r="DU31" i="11"/>
  <c r="DT20" i="11"/>
  <c r="DT6" i="11"/>
  <c r="AA35" i="3"/>
  <c r="DS30" i="11"/>
  <c r="BB35" i="3" s="1"/>
  <c r="AA25" i="3"/>
  <c r="DS20" i="11"/>
  <c r="BB25" i="3" s="1"/>
  <c r="AA23" i="3"/>
  <c r="DS18" i="11"/>
  <c r="BB23" i="3" s="1"/>
  <c r="AA13" i="3"/>
  <c r="DS8" i="11"/>
  <c r="BB13" i="3" s="1"/>
  <c r="AA11" i="3"/>
  <c r="DS6" i="11"/>
  <c r="BB11" i="3" s="1"/>
  <c r="AA40" i="3"/>
  <c r="DS35" i="11"/>
  <c r="BB40" i="3" s="1"/>
  <c r="AA26" i="3"/>
  <c r="DS21" i="11"/>
  <c r="BB26" i="3" s="1"/>
  <c r="AA12" i="3"/>
  <c r="DS7" i="11"/>
  <c r="BB12" i="3" s="1"/>
  <c r="AA37" i="3"/>
  <c r="DS32" i="11"/>
  <c r="BB37" i="3" s="1"/>
  <c r="Z33" i="3"/>
  <c r="DP28" i="11"/>
  <c r="BA33" i="3" s="1"/>
  <c r="Z21" i="3"/>
  <c r="DP16" i="11"/>
  <c r="BA21" i="3" s="1"/>
  <c r="Z12" i="3"/>
  <c r="DP7" i="11"/>
  <c r="BA12" i="3" s="1"/>
  <c r="Z28" i="3"/>
  <c r="DP23" i="11"/>
  <c r="BA28" i="3" s="1"/>
  <c r="Z45" i="3"/>
  <c r="DP40" i="11"/>
  <c r="BA45" i="3" s="1"/>
  <c r="Z43" i="3"/>
  <c r="DP38" i="11"/>
  <c r="BA43" i="3" s="1"/>
  <c r="Z10" i="3"/>
  <c r="DP5" i="11"/>
  <c r="BA10" i="3" s="1"/>
  <c r="Z22" i="3"/>
  <c r="DP17" i="11"/>
  <c r="BA22" i="3" s="1"/>
  <c r="AA42" i="3"/>
  <c r="DS37" i="11"/>
  <c r="BB42" i="3" s="1"/>
  <c r="Z32" i="3"/>
  <c r="DP27" i="11"/>
  <c r="BA32" i="3" s="1"/>
  <c r="Z19" i="3"/>
  <c r="DP14" i="11"/>
  <c r="BA19" i="3" s="1"/>
  <c r="AA27" i="3"/>
  <c r="DS22" i="11"/>
  <c r="BB27" i="3" s="1"/>
  <c r="AA31" i="3"/>
  <c r="DS26" i="11"/>
  <c r="BB31" i="3" s="1"/>
  <c r="Z38" i="3"/>
  <c r="DP33" i="11"/>
  <c r="BA38" i="3" s="1"/>
  <c r="Z17" i="3"/>
  <c r="DP12" i="11"/>
  <c r="BA17" i="3" s="1"/>
  <c r="Z36" i="3"/>
  <c r="DP31" i="11"/>
  <c r="BA36" i="3" s="1"/>
  <c r="Z16" i="3"/>
  <c r="DP11" i="11"/>
  <c r="BA16" i="3" s="1"/>
  <c r="Z29" i="3"/>
  <c r="DP24" i="11"/>
  <c r="BA29" i="3" s="1"/>
  <c r="AA19" i="3"/>
  <c r="DS14" i="11"/>
  <c r="BB19" i="3" s="1"/>
  <c r="AA38" i="3"/>
  <c r="DS33" i="11"/>
  <c r="BB38" i="3" s="1"/>
  <c r="AA10" i="3"/>
  <c r="DS5" i="11"/>
  <c r="BB10" i="3" s="1"/>
  <c r="AA14" i="3"/>
  <c r="DS9" i="11"/>
  <c r="BB14" i="3" s="1"/>
  <c r="Z23" i="3"/>
  <c r="DP18" i="11"/>
  <c r="BA23" i="3" s="1"/>
  <c r="DT28" i="11"/>
  <c r="AA32" i="3"/>
  <c r="DS27" i="11"/>
  <c r="BB32" i="3" s="1"/>
  <c r="AA18" i="3"/>
  <c r="DS13" i="11"/>
  <c r="BB18" i="3" s="1"/>
  <c r="AA20" i="3"/>
  <c r="DS15" i="11"/>
  <c r="BB20" i="3" s="1"/>
  <c r="AA22" i="3"/>
  <c r="DS17" i="11"/>
  <c r="BB22" i="3" s="1"/>
  <c r="AA43" i="3"/>
  <c r="DS38" i="11"/>
  <c r="BB43" i="3" s="1"/>
  <c r="AA33" i="3"/>
  <c r="DS28" i="11"/>
  <c r="BB33" i="3" s="1"/>
  <c r="AA15" i="3"/>
  <c r="DS10" i="11"/>
  <c r="AA44" i="3"/>
  <c r="DS39" i="11"/>
  <c r="BB44" i="3" s="1"/>
  <c r="AA30" i="3"/>
  <c r="DS25" i="11"/>
  <c r="BB30" i="3" s="1"/>
  <c r="Z11" i="3"/>
  <c r="DP6" i="11"/>
  <c r="BA11" i="3" s="1"/>
  <c r="Z46" i="3"/>
  <c r="DP41" i="11"/>
  <c r="BA46" i="3" s="1"/>
  <c r="Z18" i="3"/>
  <c r="DP13" i="11"/>
  <c r="BA18" i="3" s="1"/>
  <c r="Z24" i="3"/>
  <c r="DP19" i="11"/>
  <c r="BA24" i="3" s="1"/>
  <c r="Z26" i="3"/>
  <c r="DP21" i="11"/>
  <c r="BA26" i="3" s="1"/>
  <c r="Z44" i="3"/>
  <c r="DP39" i="11"/>
  <c r="BA44" i="3" s="1"/>
  <c r="Z20" i="3"/>
  <c r="DP15" i="11"/>
  <c r="BA20" i="3" s="1"/>
  <c r="AA36" i="3"/>
  <c r="DS31" i="11"/>
  <c r="BB36" i="3" s="1"/>
  <c r="AA21" i="3"/>
  <c r="DS16" i="11"/>
  <c r="BB21" i="3" s="1"/>
  <c r="Z40" i="3"/>
  <c r="DP35" i="11"/>
  <c r="BA40" i="3" s="1"/>
  <c r="Z31" i="3"/>
  <c r="DP26" i="11"/>
  <c r="BA31" i="3" s="1"/>
  <c r="Z37" i="3"/>
  <c r="DP32" i="11"/>
  <c r="BA37" i="3" s="1"/>
  <c r="AA16" i="3"/>
  <c r="DS11" i="11"/>
  <c r="BB16" i="3" s="1"/>
  <c r="Z42" i="3"/>
  <c r="DP37" i="11"/>
  <c r="BA42" i="3" s="1"/>
  <c r="Z9" i="3"/>
  <c r="DP4" i="11"/>
  <c r="BA9" i="3" s="1"/>
  <c r="AZ14" i="3"/>
  <c r="AZ11" i="3"/>
  <c r="Z15" i="3"/>
  <c r="DP10" i="11"/>
  <c r="BA15" i="3" s="1"/>
  <c r="Z34" i="3"/>
  <c r="DP29" i="11"/>
  <c r="BA34" i="3" s="1"/>
  <c r="AA41" i="3"/>
  <c r="DS36" i="11"/>
  <c r="BB41" i="3" s="1"/>
  <c r="AA29" i="3"/>
  <c r="DS24" i="11"/>
  <c r="BB29" i="3" s="1"/>
  <c r="AA17" i="3"/>
  <c r="DS12" i="11"/>
  <c r="BB17" i="3" s="1"/>
  <c r="AA46" i="3"/>
  <c r="DS41" i="11"/>
  <c r="BB46" i="3" s="1"/>
  <c r="Z25" i="3"/>
  <c r="DP20" i="11"/>
  <c r="BA25" i="3" s="1"/>
  <c r="Z39" i="3"/>
  <c r="DP34" i="11"/>
  <c r="BA39" i="3" s="1"/>
  <c r="Z30" i="3"/>
  <c r="DP25" i="11"/>
  <c r="BA30" i="3" s="1"/>
  <c r="Z41" i="3"/>
  <c r="DP36" i="11"/>
  <c r="BA41" i="3" s="1"/>
  <c r="Z27" i="3"/>
  <c r="DP22" i="11"/>
  <c r="BA27" i="3" s="1"/>
  <c r="AA45" i="3"/>
  <c r="DS40" i="11"/>
  <c r="BB45" i="3" s="1"/>
  <c r="AA39" i="3"/>
  <c r="DS34" i="11"/>
  <c r="BB39" i="3" s="1"/>
  <c r="AA24" i="3"/>
  <c r="DS19" i="11"/>
  <c r="BB24" i="3" s="1"/>
  <c r="AA28" i="3"/>
  <c r="DS23" i="11"/>
  <c r="BB28" i="3" s="1"/>
  <c r="Z14" i="3"/>
  <c r="DP9" i="11"/>
  <c r="BA14" i="3" s="1"/>
  <c r="Z13" i="3"/>
  <c r="DP8" i="11"/>
  <c r="BA13" i="3" s="1"/>
  <c r="BX18" i="3"/>
  <c r="AA9" i="3"/>
  <c r="AJ42" i="11"/>
  <c r="AJ47" i="3"/>
  <c r="BF74" i="3" s="1"/>
  <c r="BQ42" i="11"/>
  <c r="AI9" i="3"/>
  <c r="AI47" i="3" s="1"/>
  <c r="BN74" i="3" s="1"/>
  <c r="BT42" i="11"/>
  <c r="Y47" i="3"/>
  <c r="BJ36" i="3" s="1"/>
  <c r="AG42" i="11"/>
  <c r="AB47" i="3" l="1"/>
  <c r="BI40" i="3" s="1"/>
  <c r="BC9" i="3"/>
  <c r="BC47" i="3" s="1"/>
  <c r="AC47" i="3"/>
  <c r="BK40" i="3" s="1"/>
  <c r="BD9" i="3"/>
  <c r="BD47" i="3" s="1"/>
  <c r="BW16" i="3"/>
  <c r="BW18" i="3"/>
  <c r="DT42" i="11"/>
  <c r="BA47" i="3"/>
  <c r="BX19" i="3" s="1"/>
  <c r="BB15" i="3"/>
  <c r="BB47" i="3" s="1"/>
  <c r="Z47" i="3"/>
  <c r="BN40" i="3" s="1"/>
  <c r="DU42" i="11"/>
  <c r="AZ47" i="3"/>
  <c r="AA47" i="3"/>
  <c r="BF40" i="3" s="1"/>
  <c r="DP42" i="11"/>
  <c r="DS42" i="11"/>
  <c r="BW15" i="3"/>
  <c r="BW17" i="3"/>
</calcChain>
</file>

<file path=xl/sharedStrings.xml><?xml version="1.0" encoding="utf-8"?>
<sst xmlns="http://schemas.openxmlformats.org/spreadsheetml/2006/main" count="2539" uniqueCount="1070">
  <si>
    <t>お願い</t>
    <rPh sb="1" eb="2">
      <t>ネガ</t>
    </rPh>
    <phoneticPr fontId="3"/>
  </si>
  <si>
    <t>東京都総務局統計部調整課産業連関表担当</t>
    <rPh sb="0" eb="3">
      <t>トウキョウト</t>
    </rPh>
    <rPh sb="3" eb="5">
      <t>ソウム</t>
    </rPh>
    <rPh sb="5" eb="6">
      <t>キョク</t>
    </rPh>
    <rPh sb="6" eb="8">
      <t>トウケイ</t>
    </rPh>
    <rPh sb="8" eb="9">
      <t>ブ</t>
    </rPh>
    <rPh sb="9" eb="12">
      <t>チョウセイカ</t>
    </rPh>
    <rPh sb="12" eb="14">
      <t>サンギョウ</t>
    </rPh>
    <rPh sb="14" eb="16">
      <t>レンカン</t>
    </rPh>
    <rPh sb="16" eb="17">
      <t>ヒョウ</t>
    </rPh>
    <rPh sb="17" eb="19">
      <t>タントウ</t>
    </rPh>
    <phoneticPr fontId="3"/>
  </si>
  <si>
    <t>電話：03-5388-2527</t>
    <rPh sb="0" eb="2">
      <t>デンワ</t>
    </rPh>
    <phoneticPr fontId="3"/>
  </si>
  <si>
    <t>得られる分析結果</t>
    <rPh sb="0" eb="1">
      <t>エ</t>
    </rPh>
    <rPh sb="4" eb="6">
      <t>ブンセキ</t>
    </rPh>
    <rPh sb="6" eb="8">
      <t>ケッカ</t>
    </rPh>
    <phoneticPr fontId="3"/>
  </si>
  <si>
    <t>産業連関表や
分析の仕組みについて</t>
    <rPh sb="0" eb="2">
      <t>サンギョウ</t>
    </rPh>
    <rPh sb="2" eb="4">
      <t>レンカン</t>
    </rPh>
    <rPh sb="4" eb="5">
      <t>ヒョウ</t>
    </rPh>
    <rPh sb="7" eb="9">
      <t>ブンセキ</t>
    </rPh>
    <rPh sb="10" eb="12">
      <t>シク</t>
    </rPh>
    <phoneticPr fontId="3"/>
  </si>
  <si>
    <t>部門番号</t>
    <rPh sb="0" eb="2">
      <t>ブモン</t>
    </rPh>
    <rPh sb="2" eb="4">
      <t>バンゴウ</t>
    </rPh>
    <phoneticPr fontId="3"/>
  </si>
  <si>
    <t>部門名</t>
    <rPh sb="0" eb="2">
      <t>ブモン</t>
    </rPh>
    <rPh sb="2" eb="3">
      <t>メイ</t>
    </rPh>
    <phoneticPr fontId="3"/>
  </si>
  <si>
    <t>パルプ・紙・木製品</t>
  </si>
  <si>
    <t>合計</t>
  </si>
  <si>
    <t>鉱業</t>
  </si>
  <si>
    <t>はん用機械</t>
  </si>
  <si>
    <t>生産用機械</t>
  </si>
  <si>
    <t>業務用機械</t>
  </si>
  <si>
    <t>電子部品</t>
  </si>
  <si>
    <t>輸送機械</t>
  </si>
  <si>
    <t>その他の製造工業製品</t>
  </si>
  <si>
    <t>建設</t>
  </si>
  <si>
    <t>電力・ガス・熱供給</t>
  </si>
  <si>
    <t>水道</t>
  </si>
  <si>
    <t>廃棄物処理</t>
  </si>
  <si>
    <t>商業</t>
  </si>
  <si>
    <t>金融・保険</t>
  </si>
  <si>
    <t>不動産</t>
  </si>
  <si>
    <t>運輸・郵便</t>
  </si>
  <si>
    <t>情報通信</t>
  </si>
  <si>
    <t>公務</t>
  </si>
  <si>
    <t>教育・研究</t>
  </si>
  <si>
    <t>医療・福祉</t>
  </si>
  <si>
    <t>対事業所サービス</t>
  </si>
  <si>
    <t>対個人サービス</t>
  </si>
  <si>
    <t>事務用品</t>
  </si>
  <si>
    <t>分類不明</t>
  </si>
  <si>
    <t>本社</t>
  </si>
  <si>
    <t>使い方</t>
    <rPh sb="0" eb="1">
      <t>ツカ</t>
    </rPh>
    <rPh sb="2" eb="3">
      <t>カタ</t>
    </rPh>
    <phoneticPr fontId="3"/>
  </si>
  <si>
    <t>使用しません。
（新規需要を想定しないため）</t>
    <rPh sb="0" eb="2">
      <t>シヨウ</t>
    </rPh>
    <rPh sb="9" eb="11">
      <t>シンキ</t>
    </rPh>
    <rPh sb="11" eb="13">
      <t>ジュヨウ</t>
    </rPh>
    <rPh sb="14" eb="16">
      <t>ソウテイ</t>
    </rPh>
    <phoneticPr fontId="3"/>
  </si>
  <si>
    <t>直接効果</t>
    <rPh sb="0" eb="2">
      <t>チョクセツ</t>
    </rPh>
    <rPh sb="2" eb="4">
      <t>コウカ</t>
    </rPh>
    <phoneticPr fontId="3"/>
  </si>
  <si>
    <t>小計</t>
    <rPh sb="0" eb="2">
      <t>ショウケイ</t>
    </rPh>
    <phoneticPr fontId="3"/>
  </si>
  <si>
    <t>第1次間接効果</t>
    <rPh sb="0" eb="1">
      <t>ダイ</t>
    </rPh>
    <rPh sb="2" eb="3">
      <t>ジ</t>
    </rPh>
    <rPh sb="3" eb="5">
      <t>カンセツ</t>
    </rPh>
    <rPh sb="5" eb="7">
      <t>コウカ</t>
    </rPh>
    <phoneticPr fontId="3"/>
  </si>
  <si>
    <t>第2次間接効果</t>
    <rPh sb="0" eb="1">
      <t>ダイ</t>
    </rPh>
    <rPh sb="2" eb="3">
      <t>ジ</t>
    </rPh>
    <rPh sb="3" eb="5">
      <t>カンセツ</t>
    </rPh>
    <rPh sb="5" eb="7">
      <t>コウカ</t>
    </rPh>
    <phoneticPr fontId="3"/>
  </si>
  <si>
    <t>総合効果</t>
    <rPh sb="0" eb="2">
      <t>ソウゴウ</t>
    </rPh>
    <rPh sb="2" eb="4">
      <t>コウカ</t>
    </rPh>
    <phoneticPr fontId="3"/>
  </si>
  <si>
    <t>粗付加価値誘発効果</t>
    <rPh sb="0" eb="1">
      <t>ソ</t>
    </rPh>
    <rPh sb="1" eb="3">
      <t>フカ</t>
    </rPh>
    <rPh sb="3" eb="5">
      <t>カチ</t>
    </rPh>
    <rPh sb="5" eb="7">
      <t>ユウハツ</t>
    </rPh>
    <rPh sb="7" eb="9">
      <t>コウカ</t>
    </rPh>
    <phoneticPr fontId="3"/>
  </si>
  <si>
    <t>鉄鋼</t>
  </si>
  <si>
    <t>非鉄金属</t>
  </si>
  <si>
    <t>卸売</t>
  </si>
  <si>
    <t>内生部門計</t>
  </si>
  <si>
    <t>繊維製品</t>
  </si>
  <si>
    <t>化学製品</t>
  </si>
  <si>
    <t>石油・石炭製品</t>
  </si>
  <si>
    <t>金属製品</t>
  </si>
  <si>
    <t>生産額</t>
  </si>
  <si>
    <t>就業係数</t>
    <rPh sb="0" eb="2">
      <t>シュウギョウ</t>
    </rPh>
    <rPh sb="2" eb="4">
      <t>ケイスウ</t>
    </rPh>
    <phoneticPr fontId="25"/>
  </si>
  <si>
    <t>粗付加価値率</t>
    <rPh sb="0" eb="1">
      <t>ソ</t>
    </rPh>
    <rPh sb="1" eb="3">
      <t>フカ</t>
    </rPh>
    <rPh sb="3" eb="5">
      <t>カチ</t>
    </rPh>
    <rPh sb="5" eb="6">
      <t>リツ</t>
    </rPh>
    <phoneticPr fontId="25"/>
  </si>
  <si>
    <t>消費転換率</t>
    <rPh sb="0" eb="2">
      <t>ショウヒ</t>
    </rPh>
    <rPh sb="2" eb="4">
      <t>テンカン</t>
    </rPh>
    <rPh sb="4" eb="5">
      <t>リツ</t>
    </rPh>
    <phoneticPr fontId="31"/>
  </si>
  <si>
    <t>都民都内雇用者割合</t>
    <rPh sb="0" eb="2">
      <t>トミン</t>
    </rPh>
    <rPh sb="2" eb="3">
      <t>ト</t>
    </rPh>
    <rPh sb="3" eb="4">
      <t>ナイ</t>
    </rPh>
    <rPh sb="4" eb="7">
      <t>コヨウシャ</t>
    </rPh>
    <rPh sb="7" eb="9">
      <t>ワリアイ</t>
    </rPh>
    <phoneticPr fontId="31"/>
  </si>
  <si>
    <t>雇用者所得率</t>
    <rPh sb="0" eb="3">
      <t>コヨウシャ</t>
    </rPh>
    <rPh sb="3" eb="5">
      <t>ショトク</t>
    </rPh>
    <rPh sb="5" eb="6">
      <t>リツ</t>
    </rPh>
    <phoneticPr fontId="25"/>
  </si>
  <si>
    <t>自給率</t>
    <rPh sb="0" eb="3">
      <t>ジキュウリツ</t>
    </rPh>
    <phoneticPr fontId="25"/>
  </si>
  <si>
    <t>（単位：百万円）</t>
    <rPh sb="1" eb="3">
      <t>タンイ</t>
    </rPh>
    <rPh sb="4" eb="7">
      <t>ヒャクマンエン</t>
    </rPh>
    <phoneticPr fontId="5"/>
  </si>
  <si>
    <t>中間需要</t>
  </si>
  <si>
    <t>最終需要</t>
    <rPh sb="0" eb="2">
      <t>サイシュウ</t>
    </rPh>
    <rPh sb="2" eb="4">
      <t>ジュヨウ</t>
    </rPh>
    <phoneticPr fontId="20"/>
  </si>
  <si>
    <t>K01</t>
  </si>
  <si>
    <t>K06</t>
  </si>
  <si>
    <t>K11</t>
  </si>
  <si>
    <t>K15</t>
  </si>
  <si>
    <t>K16</t>
  </si>
  <si>
    <t>K20</t>
  </si>
  <si>
    <t>K21</t>
  </si>
  <si>
    <t>K22</t>
  </si>
  <si>
    <t>K25</t>
  </si>
  <si>
    <t>K26</t>
  </si>
  <si>
    <t>K27</t>
  </si>
  <si>
    <t>K28</t>
  </si>
  <si>
    <t>K29</t>
  </si>
  <si>
    <t>K30</t>
  </si>
  <si>
    <t>K31</t>
  </si>
  <si>
    <t>K32</t>
  </si>
  <si>
    <t>K33</t>
  </si>
  <si>
    <t>K34</t>
  </si>
  <si>
    <t>K35</t>
  </si>
  <si>
    <t>K39</t>
  </si>
  <si>
    <t>K41</t>
  </si>
  <si>
    <t>K46</t>
  </si>
  <si>
    <t>K47</t>
  </si>
  <si>
    <t>K48</t>
  </si>
  <si>
    <t>K51</t>
  </si>
  <si>
    <t>K53</t>
  </si>
  <si>
    <t>K55</t>
  </si>
  <si>
    <t>K57</t>
  </si>
  <si>
    <t>K59</t>
  </si>
  <si>
    <t>K61</t>
  </si>
  <si>
    <t>K63</t>
  </si>
  <si>
    <t>K64</t>
  </si>
  <si>
    <t>K65</t>
  </si>
  <si>
    <t>K66</t>
  </si>
  <si>
    <t>K67</t>
  </si>
  <si>
    <t>K68</t>
  </si>
  <si>
    <t>K69</t>
  </si>
  <si>
    <t>L10</t>
  </si>
  <si>
    <t>R70</t>
  </si>
  <si>
    <t>R71</t>
  </si>
  <si>
    <t>P71</t>
  </si>
  <si>
    <t>P61</t>
  </si>
  <si>
    <t>P72</t>
  </si>
  <si>
    <t>P73</t>
  </si>
  <si>
    <t>P74</t>
  </si>
  <si>
    <t>P75</t>
  </si>
  <si>
    <t>P76</t>
  </si>
  <si>
    <t>R78</t>
  </si>
  <si>
    <t>P80</t>
  </si>
  <si>
    <t>R81</t>
  </si>
  <si>
    <t>R82</t>
  </si>
  <si>
    <t>R83</t>
  </si>
  <si>
    <t>R84</t>
  </si>
  <si>
    <t>P85</t>
  </si>
  <si>
    <t>P86</t>
  </si>
  <si>
    <t>P88</t>
  </si>
  <si>
    <t>Q71</t>
  </si>
  <si>
    <t>Q72</t>
  </si>
  <si>
    <t>R89</t>
  </si>
  <si>
    <t>R90</t>
  </si>
  <si>
    <t>窯業・土石製品</t>
  </si>
  <si>
    <t>電気機械</t>
  </si>
  <si>
    <t>在庫純増</t>
  </si>
  <si>
    <t>輸出</t>
  </si>
  <si>
    <t>輸出計</t>
  </si>
  <si>
    <t>最終需要計</t>
  </si>
  <si>
    <t>需要合計</t>
  </si>
  <si>
    <t>（控除）輸入</t>
  </si>
  <si>
    <t>（控除）関税</t>
  </si>
  <si>
    <t>（控除）輸入品商品税</t>
  </si>
  <si>
    <t>中間投入</t>
    <rPh sb="0" eb="2">
      <t>チュウカン</t>
    </rPh>
    <rPh sb="2" eb="4">
      <t>トウニュウ</t>
    </rPh>
    <phoneticPr fontId="20"/>
  </si>
  <si>
    <t>A01</t>
  </si>
  <si>
    <t>A06</t>
  </si>
  <si>
    <t>A11</t>
  </si>
  <si>
    <t>A15</t>
  </si>
  <si>
    <t>A16</t>
  </si>
  <si>
    <t>A20</t>
  </si>
  <si>
    <t>A21</t>
  </si>
  <si>
    <t>A22</t>
  </si>
  <si>
    <t>A25</t>
  </si>
  <si>
    <t>A26</t>
  </si>
  <si>
    <t>A27</t>
  </si>
  <si>
    <t>A28</t>
  </si>
  <si>
    <t>A29</t>
  </si>
  <si>
    <t>A30</t>
  </si>
  <si>
    <t>A31</t>
  </si>
  <si>
    <t>A32</t>
  </si>
  <si>
    <t>A33</t>
  </si>
  <si>
    <t>A34</t>
  </si>
  <si>
    <t>A35</t>
  </si>
  <si>
    <t>A39</t>
  </si>
  <si>
    <t>A41</t>
  </si>
  <si>
    <t>A46</t>
  </si>
  <si>
    <t>A47</t>
  </si>
  <si>
    <t>A48</t>
  </si>
  <si>
    <t>A51</t>
  </si>
  <si>
    <t>A53</t>
  </si>
  <si>
    <t>A55</t>
  </si>
  <si>
    <t>A57</t>
  </si>
  <si>
    <t>A59</t>
  </si>
  <si>
    <t>A61</t>
  </si>
  <si>
    <t>A63</t>
  </si>
  <si>
    <t>A64</t>
  </si>
  <si>
    <t>A65</t>
  </si>
  <si>
    <t>A66</t>
  </si>
  <si>
    <t>A67</t>
  </si>
  <si>
    <t>A68</t>
  </si>
  <si>
    <t>A69</t>
  </si>
  <si>
    <t>B10</t>
  </si>
  <si>
    <t>F70</t>
  </si>
  <si>
    <t>F71</t>
  </si>
  <si>
    <t>粗付加価値</t>
    <rPh sb="0" eb="1">
      <t>ソ</t>
    </rPh>
    <rPh sb="1" eb="3">
      <t>フカ</t>
    </rPh>
    <rPh sb="3" eb="5">
      <t>カチ</t>
    </rPh>
    <phoneticPr fontId="20"/>
  </si>
  <si>
    <t>E71</t>
  </si>
  <si>
    <t>E91</t>
  </si>
  <si>
    <t>E92</t>
  </si>
  <si>
    <t>営業余剰</t>
  </si>
  <si>
    <t>E93</t>
  </si>
  <si>
    <t>資本減耗引当</t>
  </si>
  <si>
    <t>E94</t>
  </si>
  <si>
    <t>間接税（関税・輸入品商品税を除く。）</t>
  </si>
  <si>
    <t>E95</t>
  </si>
  <si>
    <t>（控除）経常補助金</t>
  </si>
  <si>
    <t>F96</t>
  </si>
  <si>
    <t>粗付加価値部門計</t>
  </si>
  <si>
    <t>F97</t>
  </si>
  <si>
    <t>各種係数</t>
    <rPh sb="0" eb="2">
      <t>カクシュ</t>
    </rPh>
    <rPh sb="2" eb="4">
      <t>ケイスウ</t>
    </rPh>
    <phoneticPr fontId="3"/>
  </si>
  <si>
    <t>小売</t>
    <rPh sb="0" eb="2">
      <t>コウリ</t>
    </rPh>
    <phoneticPr fontId="24"/>
  </si>
  <si>
    <t>倉庫</t>
    <rPh sb="0" eb="2">
      <t>ソウコ</t>
    </rPh>
    <phoneticPr fontId="24"/>
  </si>
  <si>
    <t>移輸入率</t>
    <rPh sb="0" eb="3">
      <t>イユニュウ</t>
    </rPh>
    <rPh sb="3" eb="4">
      <t>リツ</t>
    </rPh>
    <phoneticPr fontId="3"/>
  </si>
  <si>
    <t>商業マージン・貨物運賃の金額（移輸入分）</t>
    <rPh sb="15" eb="18">
      <t>イユニュウ</t>
    </rPh>
    <rPh sb="18" eb="19">
      <t>ブン</t>
    </rPh>
    <phoneticPr fontId="3"/>
  </si>
  <si>
    <t>直接効果+第1次間接効果</t>
    <rPh sb="0" eb="2">
      <t>チョクセツ</t>
    </rPh>
    <rPh sb="2" eb="4">
      <t>コウカ</t>
    </rPh>
    <rPh sb="5" eb="6">
      <t>ダイ</t>
    </rPh>
    <rPh sb="7" eb="8">
      <t>ジ</t>
    </rPh>
    <rPh sb="8" eb="10">
      <t>カンセツ</t>
    </rPh>
    <rPh sb="10" eb="12">
      <t>コウカ</t>
    </rPh>
    <phoneticPr fontId="3"/>
  </si>
  <si>
    <t>第1次
間接効果</t>
    <rPh sb="0" eb="1">
      <t>ダイ</t>
    </rPh>
    <rPh sb="2" eb="3">
      <t>ジ</t>
    </rPh>
    <rPh sb="4" eb="6">
      <t>カンセツ</t>
    </rPh>
    <rPh sb="6" eb="8">
      <t>コウカ</t>
    </rPh>
    <phoneticPr fontId="3"/>
  </si>
  <si>
    <t>第2次
間接効果</t>
    <rPh sb="0" eb="1">
      <t>ダイ</t>
    </rPh>
    <rPh sb="2" eb="3">
      <t>ジ</t>
    </rPh>
    <rPh sb="4" eb="6">
      <t>カンセツ</t>
    </rPh>
    <rPh sb="6" eb="8">
      <t>コウカ</t>
    </rPh>
    <phoneticPr fontId="3"/>
  </si>
  <si>
    <t>就業
誘発効果</t>
    <rPh sb="0" eb="2">
      <t>シュウギョウ</t>
    </rPh>
    <rPh sb="3" eb="5">
      <t>ユウハツ</t>
    </rPh>
    <rPh sb="5" eb="7">
      <t>コウカ</t>
    </rPh>
    <phoneticPr fontId="3"/>
  </si>
  <si>
    <t>問合せ先</t>
    <rPh sb="0" eb="2">
      <t>トイアワ</t>
    </rPh>
    <rPh sb="3" eb="4">
      <t>サキ</t>
    </rPh>
    <phoneticPr fontId="3"/>
  </si>
  <si>
    <t>計算</t>
    <rPh sb="0" eb="2">
      <t>ケイサン</t>
    </rPh>
    <phoneticPr fontId="3"/>
  </si>
  <si>
    <t>都民都内　雇用者消費支出への効果</t>
    <rPh sb="0" eb="2">
      <t>トミン</t>
    </rPh>
    <rPh sb="2" eb="4">
      <t>トナイ</t>
    </rPh>
    <rPh sb="5" eb="8">
      <t>コヨウシャ</t>
    </rPh>
    <rPh sb="8" eb="10">
      <t>ショウヒ</t>
    </rPh>
    <rPh sb="10" eb="12">
      <t>シシュツ</t>
    </rPh>
    <rPh sb="14" eb="16">
      <t>コウカ</t>
    </rPh>
    <phoneticPr fontId="3"/>
  </si>
  <si>
    <t>分析結果</t>
    <rPh sb="0" eb="2">
      <t>ブンセキ</t>
    </rPh>
    <rPh sb="2" eb="4">
      <t>ケッカ</t>
    </rPh>
    <phoneticPr fontId="3"/>
  </si>
  <si>
    <t>粗付加価値誘発効果</t>
    <rPh sb="0" eb="1">
      <t>ソ</t>
    </rPh>
    <rPh sb="1" eb="3">
      <t>フカ</t>
    </rPh>
    <rPh sb="3" eb="5">
      <t>カチ</t>
    </rPh>
    <rPh sb="5" eb="7">
      <t>ユウハツ</t>
    </rPh>
    <rPh sb="7" eb="9">
      <t>コウカ</t>
    </rPh>
    <phoneticPr fontId="24"/>
  </si>
  <si>
    <t>就業誘発効果</t>
    <rPh sb="0" eb="2">
      <t>シュウギョウ</t>
    </rPh>
    <rPh sb="2" eb="4">
      <t>ユウハツ</t>
    </rPh>
    <rPh sb="4" eb="6">
      <t>コウカ</t>
    </rPh>
    <phoneticPr fontId="24"/>
  </si>
  <si>
    <t>直接効果分＋第1次間接効果分</t>
    <rPh sb="0" eb="2">
      <t>チョクセツ</t>
    </rPh>
    <rPh sb="2" eb="4">
      <t>コウカ</t>
    </rPh>
    <rPh sb="4" eb="5">
      <t>ブン</t>
    </rPh>
    <rPh sb="6" eb="7">
      <t>ダイ</t>
    </rPh>
    <rPh sb="8" eb="9">
      <t>ジ</t>
    </rPh>
    <rPh sb="9" eb="11">
      <t>カンセツ</t>
    </rPh>
    <rPh sb="11" eb="13">
      <t>コウカ</t>
    </rPh>
    <rPh sb="13" eb="14">
      <t>ブン</t>
    </rPh>
    <phoneticPr fontId="24"/>
  </si>
  <si>
    <t>第2次間接効果分　</t>
    <rPh sb="7" eb="8">
      <t>ブン</t>
    </rPh>
    <phoneticPr fontId="24"/>
  </si>
  <si>
    <t>新規需要合計</t>
    <rPh sb="0" eb="2">
      <t>シンキ</t>
    </rPh>
    <rPh sb="2" eb="4">
      <t>ジュヨウ</t>
    </rPh>
    <rPh sb="4" eb="6">
      <t>ゴウケイ</t>
    </rPh>
    <phoneticPr fontId="3"/>
  </si>
  <si>
    <t>自給分
新規需要</t>
    <rPh sb="0" eb="2">
      <t>ジキュウ</t>
    </rPh>
    <rPh sb="2" eb="3">
      <t>ブン</t>
    </rPh>
    <rPh sb="4" eb="6">
      <t>シンキ</t>
    </rPh>
    <rPh sb="6" eb="8">
      <t>ジュヨウ</t>
    </rPh>
    <phoneticPr fontId="3"/>
  </si>
  <si>
    <t>雇用者所得への
効果</t>
    <rPh sb="0" eb="3">
      <t>コヨウシャ</t>
    </rPh>
    <rPh sb="3" eb="5">
      <t>ショトク</t>
    </rPh>
    <rPh sb="8" eb="10">
      <t>コウカ</t>
    </rPh>
    <phoneticPr fontId="3"/>
  </si>
  <si>
    <t>総合
効果分</t>
    <rPh sb="0" eb="2">
      <t>ソウゴウ</t>
    </rPh>
    <rPh sb="3" eb="5">
      <t>コウカ</t>
    </rPh>
    <rPh sb="5" eb="6">
      <t>ブン</t>
    </rPh>
    <phoneticPr fontId="24"/>
  </si>
  <si>
    <t>使用している
主な統計表</t>
    <rPh sb="0" eb="2">
      <t>シヨウ</t>
    </rPh>
    <rPh sb="7" eb="8">
      <t>オモ</t>
    </rPh>
    <rPh sb="9" eb="12">
      <t>トウケイヒョウ</t>
    </rPh>
    <phoneticPr fontId="3"/>
  </si>
  <si>
    <t>消費・投資（都内新規需要）</t>
    <rPh sb="0" eb="2">
      <t>ショウヒ</t>
    </rPh>
    <rPh sb="3" eb="5">
      <t>トウシ</t>
    </rPh>
    <rPh sb="6" eb="8">
      <t>トナイ</t>
    </rPh>
    <rPh sb="8" eb="10">
      <t>シンキ</t>
    </rPh>
    <rPh sb="10" eb="12">
      <t>ジュヨウ</t>
    </rPh>
    <phoneticPr fontId="3"/>
  </si>
  <si>
    <t>うち都内生産分</t>
    <rPh sb="2" eb="4">
      <t>トナイ</t>
    </rPh>
    <rPh sb="4" eb="7">
      <t>セイサンブン</t>
    </rPh>
    <phoneticPr fontId="3"/>
  </si>
  <si>
    <t>直接効果</t>
    <rPh sb="0" eb="2">
      <t>チョクセツ</t>
    </rPh>
    <rPh sb="2" eb="4">
      <t>コウカ</t>
    </rPh>
    <phoneticPr fontId="3"/>
  </si>
  <si>
    <t>直接効果+第1次間接効果</t>
    <rPh sb="0" eb="2">
      <t>チョクセツ</t>
    </rPh>
    <rPh sb="2" eb="4">
      <t>コウカ</t>
    </rPh>
    <rPh sb="5" eb="6">
      <t>ダイ</t>
    </rPh>
    <rPh sb="7" eb="8">
      <t>ジ</t>
    </rPh>
    <rPh sb="8" eb="10">
      <t>カンセツ</t>
    </rPh>
    <rPh sb="10" eb="12">
      <t>コウカ</t>
    </rPh>
    <phoneticPr fontId="3"/>
  </si>
  <si>
    <t>うち第1次間接効果</t>
    <phoneticPr fontId="3"/>
  </si>
  <si>
    <t>雇用者所得効果</t>
    <rPh sb="0" eb="3">
      <t>コヨウシャ</t>
    </rPh>
    <rPh sb="3" eb="5">
      <t>ショトク</t>
    </rPh>
    <rPh sb="5" eb="7">
      <t>コウカ</t>
    </rPh>
    <phoneticPr fontId="3"/>
  </si>
  <si>
    <t>消費支出効果</t>
    <rPh sb="0" eb="2">
      <t>ショウヒ</t>
    </rPh>
    <rPh sb="2" eb="4">
      <t>シシュツ</t>
    </rPh>
    <rPh sb="4" eb="6">
      <t>コウカ</t>
    </rPh>
    <phoneticPr fontId="3"/>
  </si>
  <si>
    <t>第2次間接効果</t>
    <rPh sb="0" eb="1">
      <t>ダイ</t>
    </rPh>
    <rPh sb="2" eb="3">
      <t>ジ</t>
    </rPh>
    <rPh sb="3" eb="5">
      <t>カンセツ</t>
    </rPh>
    <rPh sb="5" eb="7">
      <t>コウカ</t>
    </rPh>
    <phoneticPr fontId="3"/>
  </si>
  <si>
    <t>総合効果</t>
    <rPh sb="0" eb="2">
      <t>ソウゴウ</t>
    </rPh>
    <rPh sb="2" eb="4">
      <t>コウカ</t>
    </rPh>
    <phoneticPr fontId="3"/>
  </si>
  <si>
    <t>粗付加価値誘発効果</t>
    <rPh sb="0" eb="1">
      <t>ソ</t>
    </rPh>
    <rPh sb="1" eb="3">
      <t>フカ</t>
    </rPh>
    <rPh sb="3" eb="5">
      <t>カチ</t>
    </rPh>
    <rPh sb="5" eb="7">
      <t>ユウハツ</t>
    </rPh>
    <rPh sb="7" eb="9">
      <t>コウカ</t>
    </rPh>
    <phoneticPr fontId="3"/>
  </si>
  <si>
    <t>分析結果（フローチャート）</t>
    <rPh sb="0" eb="2">
      <t>ブンセキ</t>
    </rPh>
    <rPh sb="2" eb="4">
      <t>ケッカ</t>
    </rPh>
    <phoneticPr fontId="3"/>
  </si>
  <si>
    <t>輸入率</t>
    <rPh sb="0" eb="2">
      <t>ユニュウ</t>
    </rPh>
    <rPh sb="2" eb="3">
      <t>リツ</t>
    </rPh>
    <phoneticPr fontId="3"/>
  </si>
  <si>
    <t>割合</t>
    <rPh sb="0" eb="2">
      <t>ワリアイ</t>
    </rPh>
    <phoneticPr fontId="24"/>
  </si>
  <si>
    <t>金額</t>
    <rPh sb="0" eb="2">
      <t>キンガク</t>
    </rPh>
    <phoneticPr fontId="24"/>
  </si>
  <si>
    <t>新規需要</t>
    <rPh sb="0" eb="2">
      <t>シンキ</t>
    </rPh>
    <rPh sb="2" eb="4">
      <t>ジュヨウ</t>
    </rPh>
    <phoneticPr fontId="24"/>
  </si>
  <si>
    <t>都内生産分</t>
    <rPh sb="0" eb="1">
      <t>ト</t>
    </rPh>
    <rPh sb="1" eb="2">
      <t>ナイ</t>
    </rPh>
    <rPh sb="2" eb="4">
      <t>セイサン</t>
    </rPh>
    <rPh sb="4" eb="5">
      <t>ブン</t>
    </rPh>
    <phoneticPr fontId="24"/>
  </si>
  <si>
    <t>分析結果（グラフ）</t>
    <rPh sb="0" eb="2">
      <t>ブンセキ</t>
    </rPh>
    <rPh sb="2" eb="4">
      <t>ケッカ</t>
    </rPh>
    <phoneticPr fontId="3"/>
  </si>
  <si>
    <t>経済波及効果の内訳</t>
    <rPh sb="0" eb="2">
      <t>ケイザイ</t>
    </rPh>
    <rPh sb="2" eb="4">
      <t>ハキュウ</t>
    </rPh>
    <rPh sb="4" eb="6">
      <t>コウカ</t>
    </rPh>
    <rPh sb="7" eb="9">
      <t>ウチワケ</t>
    </rPh>
    <phoneticPr fontId="3"/>
  </si>
  <si>
    <t>商業マージン・運賃（移輸入分）</t>
    <rPh sb="0" eb="2">
      <t>ショウギョウ</t>
    </rPh>
    <rPh sb="7" eb="9">
      <t>ウンチン</t>
    </rPh>
    <rPh sb="10" eb="13">
      <t>イユニュウ</t>
    </rPh>
    <rPh sb="13" eb="14">
      <t>ブン</t>
    </rPh>
    <phoneticPr fontId="24"/>
  </si>
  <si>
    <t>直接効果</t>
    <rPh sb="0" eb="2">
      <t>チョクセツ</t>
    </rPh>
    <rPh sb="2" eb="4">
      <t>コウカ</t>
    </rPh>
    <phoneticPr fontId="24"/>
  </si>
  <si>
    <t>第1次間接効果</t>
    <rPh sb="0" eb="1">
      <t>ダイ</t>
    </rPh>
    <rPh sb="2" eb="3">
      <t>ジ</t>
    </rPh>
    <rPh sb="3" eb="5">
      <t>カンセツ</t>
    </rPh>
    <rPh sb="5" eb="7">
      <t>コウカ</t>
    </rPh>
    <phoneticPr fontId="24"/>
  </si>
  <si>
    <t>第2次間接効果</t>
    <rPh sb="0" eb="1">
      <t>ダイ</t>
    </rPh>
    <rPh sb="2" eb="3">
      <t>ジ</t>
    </rPh>
    <rPh sb="3" eb="5">
      <t>カンセツ</t>
    </rPh>
    <rPh sb="5" eb="7">
      <t>コウカ</t>
    </rPh>
    <phoneticPr fontId="24"/>
  </si>
  <si>
    <t>うち都内生産分</t>
    <rPh sb="2" eb="3">
      <t>ト</t>
    </rPh>
    <rPh sb="3" eb="4">
      <t>ナイ</t>
    </rPh>
    <rPh sb="4" eb="7">
      <t>セイサンブン</t>
    </rPh>
    <phoneticPr fontId="24"/>
  </si>
  <si>
    <t>畜産</t>
  </si>
  <si>
    <t>農業サービス</t>
  </si>
  <si>
    <t>林業</t>
  </si>
  <si>
    <t>漁業</t>
  </si>
  <si>
    <t>石炭・原油・天然ガス</t>
  </si>
  <si>
    <t>食料品</t>
  </si>
  <si>
    <t>飲料</t>
  </si>
  <si>
    <t>たばこ</t>
  </si>
  <si>
    <t>繊維工業製品</t>
  </si>
  <si>
    <t>家具・装備品</t>
  </si>
  <si>
    <t>パルプ・紙・板紙・加工紙</t>
  </si>
  <si>
    <t>パルプ</t>
  </si>
  <si>
    <t>紙加工品</t>
  </si>
  <si>
    <t>印刷・製版・製本</t>
  </si>
  <si>
    <t>化学肥料</t>
  </si>
  <si>
    <t>無機化学工業製品</t>
  </si>
  <si>
    <t>合成樹脂</t>
  </si>
  <si>
    <t>化学繊維</t>
  </si>
  <si>
    <t>医薬品</t>
  </si>
  <si>
    <t>石油製品</t>
  </si>
  <si>
    <t>石炭製品</t>
  </si>
  <si>
    <t>プラスチック製品</t>
  </si>
  <si>
    <t>ゴム製品</t>
  </si>
  <si>
    <t>タイヤ・チューブ</t>
  </si>
  <si>
    <t>ガラス・ガラス製品</t>
  </si>
  <si>
    <t>セメント・セメント製品</t>
  </si>
  <si>
    <t>陶磁器</t>
  </si>
  <si>
    <t>その他の窯業・土石製品</t>
  </si>
  <si>
    <t>銑鉄・粗鋼</t>
  </si>
  <si>
    <t>鋼材</t>
  </si>
  <si>
    <t>その他の鉄鋼製品</t>
  </si>
  <si>
    <t>非鉄金属製錬・精製</t>
  </si>
  <si>
    <t>非鉄金属加工製品</t>
  </si>
  <si>
    <t>その他の金属製品</t>
  </si>
  <si>
    <t>乗用車</t>
  </si>
  <si>
    <t>船舶・同修理</t>
  </si>
  <si>
    <t>公共事業</t>
  </si>
  <si>
    <t>電力</t>
  </si>
  <si>
    <t>不動産仲介及び賃貸</t>
  </si>
  <si>
    <t>住宅賃貸料</t>
  </si>
  <si>
    <t>住宅賃貸料（帰属家賃）</t>
  </si>
  <si>
    <t>航空輸送</t>
  </si>
  <si>
    <t>倉庫</t>
  </si>
  <si>
    <t>介護</t>
  </si>
  <si>
    <t>洗濯・理容・美容・浴場業</t>
  </si>
  <si>
    <t>その他の対個人サービス</t>
  </si>
  <si>
    <t>昼間就業者</t>
    <rPh sb="0" eb="2">
      <t>チュウカン</t>
    </rPh>
    <rPh sb="2" eb="5">
      <t>シュウギョウシャ</t>
    </rPh>
    <phoneticPr fontId="24"/>
  </si>
  <si>
    <t>都外からの流入通勤者</t>
    <rPh sb="0" eb="1">
      <t>ト</t>
    </rPh>
    <rPh sb="1" eb="2">
      <t>ガイ</t>
    </rPh>
    <rPh sb="5" eb="7">
      <t>リュウニュウ</t>
    </rPh>
    <rPh sb="7" eb="10">
      <t>ツウキンシャ</t>
    </rPh>
    <phoneticPr fontId="24"/>
  </si>
  <si>
    <t>実収入</t>
    <phoneticPr fontId="3"/>
  </si>
  <si>
    <t>消費支出</t>
    <phoneticPr fontId="3"/>
  </si>
  <si>
    <t>投入係数行列</t>
    <rPh sb="0" eb="2">
      <t>トウニュウ</t>
    </rPh>
    <rPh sb="2" eb="4">
      <t>ケイスウ</t>
    </rPh>
    <rPh sb="4" eb="6">
      <t>ギョウレツ</t>
    </rPh>
    <phoneticPr fontId="3"/>
  </si>
  <si>
    <t>単位行列</t>
    <rPh sb="0" eb="2">
      <t>タンイ</t>
    </rPh>
    <rPh sb="2" eb="4">
      <t>ギョウレツ</t>
    </rPh>
    <phoneticPr fontId="3"/>
  </si>
  <si>
    <t>移輸入係数行列</t>
    <rPh sb="0" eb="3">
      <t>イユニュウ</t>
    </rPh>
    <rPh sb="3" eb="5">
      <t>ケイスウ</t>
    </rPh>
    <rPh sb="5" eb="7">
      <t>ギョウレツ</t>
    </rPh>
    <phoneticPr fontId="3"/>
  </si>
  <si>
    <t>逆行列係数（開放型）</t>
    <rPh sb="0" eb="3">
      <t>ギャクギョウレツ</t>
    </rPh>
    <rPh sb="3" eb="5">
      <t>ケイスウ</t>
    </rPh>
    <rPh sb="6" eb="9">
      <t>カイホウガタ</t>
    </rPh>
    <phoneticPr fontId="3"/>
  </si>
  <si>
    <t>都民家計消費支出</t>
  </si>
  <si>
    <t>都民家計消費支出生産誘発係数</t>
    <rPh sb="0" eb="2">
      <t>トミン</t>
    </rPh>
    <rPh sb="2" eb="4">
      <t>カケイ</t>
    </rPh>
    <rPh sb="4" eb="6">
      <t>ショウヒ</t>
    </rPh>
    <rPh sb="6" eb="8">
      <t>シシュツ</t>
    </rPh>
    <rPh sb="8" eb="10">
      <t>セイサン</t>
    </rPh>
    <rPh sb="10" eb="12">
      <t>ユウハツ</t>
    </rPh>
    <rPh sb="12" eb="14">
      <t>ケイスウ</t>
    </rPh>
    <phoneticPr fontId="25"/>
  </si>
  <si>
    <t>雇用表</t>
    <rPh sb="0" eb="2">
      <t>コヨウ</t>
    </rPh>
    <rPh sb="2" eb="3">
      <t>ヒョウ</t>
    </rPh>
    <phoneticPr fontId="3"/>
  </si>
  <si>
    <t>従業者
総数</t>
    <rPh sb="0" eb="3">
      <t>ジュウギョウシャ</t>
    </rPh>
    <rPh sb="4" eb="6">
      <t>ソウスウ</t>
    </rPh>
    <phoneticPr fontId="3"/>
  </si>
  <si>
    <t>いも・豆類</t>
  </si>
  <si>
    <t>野菜</t>
  </si>
  <si>
    <t>果実</t>
  </si>
  <si>
    <t>その他の食用作物</t>
  </si>
  <si>
    <t>非食用作物</t>
  </si>
  <si>
    <t>育林</t>
  </si>
  <si>
    <t>素材</t>
  </si>
  <si>
    <t>特用林産物</t>
  </si>
  <si>
    <t>海面漁業</t>
  </si>
  <si>
    <t>内水面漁業</t>
  </si>
  <si>
    <t>畜産食料品</t>
  </si>
  <si>
    <t>水産食料品</t>
  </si>
  <si>
    <t>精穀・製粉</t>
  </si>
  <si>
    <t>めん・パン・菓子類</t>
  </si>
  <si>
    <t>農産保存食料品</t>
  </si>
  <si>
    <t>砂糖・油脂・調味料類</t>
  </si>
  <si>
    <t>その他の食料品</t>
  </si>
  <si>
    <t>その他の飲料</t>
  </si>
  <si>
    <t>飼料・有機質肥料（別掲を除く。）</t>
  </si>
  <si>
    <t>織物</t>
  </si>
  <si>
    <t>ニット生地</t>
  </si>
  <si>
    <t>染色整理</t>
  </si>
  <si>
    <t>その他の衣服・身の回り品</t>
  </si>
  <si>
    <t>その他の繊維既製品</t>
  </si>
  <si>
    <t>その他の木製品</t>
  </si>
  <si>
    <t>紙・板紙</t>
  </si>
  <si>
    <t>加工紙</t>
  </si>
  <si>
    <t>紙製容器</t>
  </si>
  <si>
    <t>その他の紙加工品</t>
  </si>
  <si>
    <t>ソーダ工業製品</t>
  </si>
  <si>
    <t>合成ゴム</t>
  </si>
  <si>
    <t>塗料・印刷インキ</t>
  </si>
  <si>
    <t>農薬</t>
  </si>
  <si>
    <t>その他の化学最終製品</t>
  </si>
  <si>
    <t>その他のゴム製品</t>
  </si>
  <si>
    <t>革製履物</t>
  </si>
  <si>
    <t>建設用土石製品</t>
  </si>
  <si>
    <t>鉄屑</t>
  </si>
  <si>
    <t>熱間圧延鋼材</t>
  </si>
  <si>
    <t>鋼管</t>
  </si>
  <si>
    <t>冷延・めっき鋼材</t>
  </si>
  <si>
    <t>非鉄金属屑</t>
  </si>
  <si>
    <t>電線・ケーブル</t>
  </si>
  <si>
    <t>その他の非鉄金属製品</t>
  </si>
  <si>
    <t>建設用金属製品</t>
  </si>
  <si>
    <t>建築用金属製品</t>
  </si>
  <si>
    <t>ボイラ・原動機</t>
  </si>
  <si>
    <t>ポンプ・圧縮機</t>
  </si>
  <si>
    <t>運搬機械</t>
  </si>
  <si>
    <t>冷凍機・温湿調整装置</t>
  </si>
  <si>
    <t>繊維機械</t>
  </si>
  <si>
    <t>基礎素材産業用機械</t>
  </si>
  <si>
    <t>半導体製造装置</t>
  </si>
  <si>
    <t>その他の生産用機械</t>
  </si>
  <si>
    <t>事務用機械</t>
  </si>
  <si>
    <t>医療用機械器具</t>
  </si>
  <si>
    <t>武器</t>
  </si>
  <si>
    <t>通信機械</t>
  </si>
  <si>
    <t>トラック・バス・その他の自動車</t>
  </si>
  <si>
    <t>二輪自動車</t>
  </si>
  <si>
    <t>自動車部品・同附属品</t>
  </si>
  <si>
    <t>鉄道車両・同修理</t>
  </si>
  <si>
    <t>航空機・同修理</t>
  </si>
  <si>
    <t>その他の輸送機械</t>
  </si>
  <si>
    <t>住宅建築</t>
  </si>
  <si>
    <t>非住宅建築</t>
  </si>
  <si>
    <t>建設補修</t>
  </si>
  <si>
    <t>その他の土木建設</t>
  </si>
  <si>
    <t>都市ガス</t>
  </si>
  <si>
    <t>熱供給業</t>
  </si>
  <si>
    <t>小売</t>
  </si>
  <si>
    <t>金融</t>
  </si>
  <si>
    <t>保険</t>
  </si>
  <si>
    <t>鉄道旅客輸送</t>
  </si>
  <si>
    <t>鉄道貨物輸送</t>
  </si>
  <si>
    <t>道路旅客輸送</t>
  </si>
  <si>
    <t>外洋輸送</t>
  </si>
  <si>
    <t>沿海・内水面輸送</t>
  </si>
  <si>
    <t>港湾運送</t>
  </si>
  <si>
    <t>こん包</t>
  </si>
  <si>
    <t>放送</t>
  </si>
  <si>
    <t>公務（中央）</t>
  </si>
  <si>
    <t>公務（地方）</t>
  </si>
  <si>
    <t>学校教育</t>
  </si>
  <si>
    <t>社会教育・その他の教育</t>
  </si>
  <si>
    <t>学術研究機関</t>
  </si>
  <si>
    <t>企業内研究開発</t>
  </si>
  <si>
    <t>物品賃貸業（貸自動車業を除く。）</t>
  </si>
  <si>
    <t>広告</t>
  </si>
  <si>
    <t>機械修理</t>
  </si>
  <si>
    <t>需要比率(生産者価格)</t>
  </si>
  <si>
    <t>商業マージン</t>
    <rPh sb="0" eb="2">
      <t>ショウギョウ</t>
    </rPh>
    <phoneticPr fontId="24"/>
  </si>
  <si>
    <t>国内貨物運賃</t>
    <rPh sb="0" eb="2">
      <t>コクナイ</t>
    </rPh>
    <rPh sb="2" eb="4">
      <t>カモツ</t>
    </rPh>
    <rPh sb="4" eb="6">
      <t>ウンチン</t>
    </rPh>
    <phoneticPr fontId="24"/>
  </si>
  <si>
    <t>需要比率(購入者価格)</t>
  </si>
  <si>
    <t>鉄道</t>
  </si>
  <si>
    <t>道路</t>
  </si>
  <si>
    <t>沿海</t>
  </si>
  <si>
    <t>港湾</t>
  </si>
  <si>
    <t>航空</t>
  </si>
  <si>
    <t>利用運送</t>
  </si>
  <si>
    <t>輸入
(内数)</t>
    <phoneticPr fontId="3"/>
  </si>
  <si>
    <t>生産者
価格</t>
    <phoneticPr fontId="3"/>
  </si>
  <si>
    <t>購入者
価格</t>
    <phoneticPr fontId="3"/>
  </si>
  <si>
    <t>部門ｺｰﾄﾞ
（統合大分類）</t>
    <rPh sb="0" eb="2">
      <t>ブモン</t>
    </rPh>
    <rPh sb="8" eb="10">
      <t>トウゴウ</t>
    </rPh>
    <rPh sb="10" eb="13">
      <t>ダイブンルイ</t>
    </rPh>
    <phoneticPr fontId="3"/>
  </si>
  <si>
    <t>部門名
（統合小分類）</t>
    <rPh sb="0" eb="2">
      <t>ブモン</t>
    </rPh>
    <rPh sb="2" eb="3">
      <t>メイ</t>
    </rPh>
    <rPh sb="5" eb="7">
      <t>トウゴウ</t>
    </rPh>
    <rPh sb="7" eb="10">
      <t>ショウブンルイ</t>
    </rPh>
    <phoneticPr fontId="3"/>
  </si>
  <si>
    <t>A01</t>
    <phoneticPr fontId="3"/>
  </si>
  <si>
    <t>A06</t>
    <phoneticPr fontId="3"/>
  </si>
  <si>
    <t>部門名
（統合大分類）</t>
    <rPh sb="0" eb="2">
      <t>ブモン</t>
    </rPh>
    <rPh sb="2" eb="3">
      <t>メイ</t>
    </rPh>
    <rPh sb="5" eb="7">
      <t>トウゴウ</t>
    </rPh>
    <rPh sb="7" eb="8">
      <t>ダイ</t>
    </rPh>
    <rPh sb="8" eb="10">
      <t>ブンルイ</t>
    </rPh>
    <phoneticPr fontId="3"/>
  </si>
  <si>
    <t>飲食料品</t>
  </si>
  <si>
    <t>宿泊日数</t>
    <rPh sb="0" eb="2">
      <t>シュクハク</t>
    </rPh>
    <rPh sb="2" eb="4">
      <t>ニッスウ</t>
    </rPh>
    <phoneticPr fontId="3"/>
  </si>
  <si>
    <r>
      <t xml:space="preserve">人数
</t>
    </r>
    <r>
      <rPr>
        <sz val="8"/>
        <color theme="0"/>
        <rFont val="Meiryo UI"/>
        <family val="3"/>
        <charset val="128"/>
      </rPr>
      <t>（単位：人）</t>
    </r>
    <rPh sb="0" eb="2">
      <t>ニンズウ</t>
    </rPh>
    <rPh sb="4" eb="6">
      <t>タンイ</t>
    </rPh>
    <rPh sb="7" eb="8">
      <t>ニン</t>
    </rPh>
    <phoneticPr fontId="3"/>
  </si>
  <si>
    <t>日帰り客</t>
    <rPh sb="0" eb="2">
      <t>ヒガエ</t>
    </rPh>
    <rPh sb="3" eb="4">
      <t>キャク</t>
    </rPh>
    <phoneticPr fontId="3"/>
  </si>
  <si>
    <t>1泊</t>
    <rPh sb="1" eb="2">
      <t>ハク</t>
    </rPh>
    <phoneticPr fontId="3"/>
  </si>
  <si>
    <t>2泊</t>
    <rPh sb="1" eb="2">
      <t>ハク</t>
    </rPh>
    <phoneticPr fontId="3"/>
  </si>
  <si>
    <t>3泊</t>
    <rPh sb="1" eb="2">
      <t>ハク</t>
    </rPh>
    <phoneticPr fontId="3"/>
  </si>
  <si>
    <t>4泊</t>
    <rPh sb="1" eb="2">
      <t>ハク</t>
    </rPh>
    <phoneticPr fontId="3"/>
  </si>
  <si>
    <t>5泊</t>
    <rPh sb="1" eb="2">
      <t>ハク</t>
    </rPh>
    <phoneticPr fontId="3"/>
  </si>
  <si>
    <t>6泊</t>
    <rPh sb="1" eb="2">
      <t>ハク</t>
    </rPh>
    <phoneticPr fontId="3"/>
  </si>
  <si>
    <t>7泊</t>
    <rPh sb="1" eb="2">
      <t>ハク</t>
    </rPh>
    <phoneticPr fontId="3"/>
  </si>
  <si>
    <t>合計</t>
    <rPh sb="0" eb="2">
      <t>ゴウケイ</t>
    </rPh>
    <phoneticPr fontId="3"/>
  </si>
  <si>
    <t>宿泊数平均</t>
    <rPh sb="0" eb="2">
      <t>シュクハク</t>
    </rPh>
    <rPh sb="2" eb="3">
      <t>スウ</t>
    </rPh>
    <rPh sb="3" eb="5">
      <t>ヘイキン</t>
    </rPh>
    <phoneticPr fontId="3"/>
  </si>
  <si>
    <r>
      <t xml:space="preserve">宿泊客
</t>
    </r>
    <r>
      <rPr>
        <sz val="8"/>
        <color theme="0"/>
        <rFont val="Meiryo UI"/>
        <family val="3"/>
        <charset val="128"/>
      </rPr>
      <t>（単位：円）</t>
    </r>
    <rPh sb="0" eb="2">
      <t>シュクハク</t>
    </rPh>
    <rPh sb="2" eb="3">
      <t>キャク</t>
    </rPh>
    <rPh sb="8" eb="9">
      <t>エン</t>
    </rPh>
    <phoneticPr fontId="3"/>
  </si>
  <si>
    <r>
      <t xml:space="preserve">日帰り客
</t>
    </r>
    <r>
      <rPr>
        <sz val="8"/>
        <color theme="0"/>
        <rFont val="Meiryo UI"/>
        <family val="3"/>
        <charset val="128"/>
      </rPr>
      <t>（単位：円）</t>
    </r>
    <rPh sb="0" eb="2">
      <t>ヒガエ</t>
    </rPh>
    <rPh sb="3" eb="4">
      <t>キャク</t>
    </rPh>
    <phoneticPr fontId="3"/>
  </si>
  <si>
    <r>
      <t xml:space="preserve">宿泊客
</t>
    </r>
    <r>
      <rPr>
        <sz val="8"/>
        <color theme="0"/>
        <rFont val="Meiryo UI"/>
        <family val="3"/>
        <charset val="128"/>
      </rPr>
      <t>(単位：百万円)</t>
    </r>
    <rPh sb="0" eb="2">
      <t>シュクハク</t>
    </rPh>
    <rPh sb="2" eb="3">
      <t>キャク</t>
    </rPh>
    <rPh sb="5" eb="7">
      <t>タンイ</t>
    </rPh>
    <rPh sb="8" eb="11">
      <t>ヒャクマンエン</t>
    </rPh>
    <phoneticPr fontId="3"/>
  </si>
  <si>
    <r>
      <t xml:space="preserve">日帰り客
</t>
    </r>
    <r>
      <rPr>
        <sz val="8"/>
        <color theme="0"/>
        <rFont val="Meiryo UI"/>
        <family val="3"/>
        <charset val="128"/>
      </rPr>
      <t>(単位：百万円)</t>
    </r>
    <rPh sb="0" eb="2">
      <t>ヒガエ</t>
    </rPh>
    <rPh sb="3" eb="4">
      <t>キャク</t>
    </rPh>
    <phoneticPr fontId="3"/>
  </si>
  <si>
    <t>東京都産業連関表
該当部門名</t>
    <rPh sb="0" eb="3">
      <t>トウキョウト</t>
    </rPh>
    <rPh sb="3" eb="5">
      <t>サンギョウ</t>
    </rPh>
    <rPh sb="5" eb="7">
      <t>レンカン</t>
    </rPh>
    <rPh sb="7" eb="8">
      <t>ヒョウ</t>
    </rPh>
    <rPh sb="9" eb="11">
      <t>ガイトウ</t>
    </rPh>
    <rPh sb="11" eb="13">
      <t>ブモン</t>
    </rPh>
    <rPh sb="13" eb="14">
      <t>メイ</t>
    </rPh>
    <phoneticPr fontId="3"/>
  </si>
  <si>
    <t>自給率設定</t>
    <rPh sb="0" eb="3">
      <t>ジキュウリツ</t>
    </rPh>
    <rPh sb="3" eb="5">
      <t>セッテイ</t>
    </rPh>
    <phoneticPr fontId="3"/>
  </si>
  <si>
    <t>新規需要のうち自給分</t>
    <rPh sb="0" eb="2">
      <t>シンキ</t>
    </rPh>
    <rPh sb="2" eb="4">
      <t>ジュヨウ</t>
    </rPh>
    <rPh sb="7" eb="9">
      <t>ジキュウ</t>
    </rPh>
    <rPh sb="9" eb="10">
      <t>ブン</t>
    </rPh>
    <phoneticPr fontId="3"/>
  </si>
  <si>
    <t>移輸入分
新規需要</t>
    <rPh sb="0" eb="3">
      <t>イユニュウ</t>
    </rPh>
    <rPh sb="3" eb="4">
      <t>ブン</t>
    </rPh>
    <rPh sb="4" eb="5">
      <t>ジブン</t>
    </rPh>
    <rPh sb="5" eb="7">
      <t>シンキ</t>
    </rPh>
    <rPh sb="7" eb="9">
      <t>ジュヨウ</t>
    </rPh>
    <phoneticPr fontId="3"/>
  </si>
  <si>
    <t>商業マージン・貨物運賃の金額（自給分）</t>
    <rPh sb="15" eb="17">
      <t>ジキュウ</t>
    </rPh>
    <rPh sb="17" eb="18">
      <t>ブン</t>
    </rPh>
    <phoneticPr fontId="3"/>
  </si>
  <si>
    <t>開催経費</t>
    <rPh sb="0" eb="2">
      <t>カイサイ</t>
    </rPh>
    <rPh sb="2" eb="4">
      <t>ケイヒ</t>
    </rPh>
    <phoneticPr fontId="3"/>
  </si>
  <si>
    <t>就業誘発効果</t>
    <rPh sb="0" eb="2">
      <t>シュウギョウ</t>
    </rPh>
    <phoneticPr fontId="3"/>
  </si>
  <si>
    <t>宿泊客合計</t>
    <rPh sb="0" eb="2">
      <t>シュクハク</t>
    </rPh>
    <rPh sb="2" eb="3">
      <t>キャク</t>
    </rPh>
    <rPh sb="3" eb="5">
      <t>ゴウケイ</t>
    </rPh>
    <phoneticPr fontId="3"/>
  </si>
  <si>
    <t>環境負荷分析用ﾃﾞｰﾀ</t>
    <rPh sb="0" eb="2">
      <t>カンキョウ</t>
    </rPh>
    <rPh sb="2" eb="4">
      <t>フカ</t>
    </rPh>
    <rPh sb="4" eb="6">
      <t>ブンセキ</t>
    </rPh>
    <rPh sb="6" eb="7">
      <t>ヨウ</t>
    </rPh>
    <phoneticPr fontId="3"/>
  </si>
  <si>
    <t>国内生産額
(100万円)</t>
    <rPh sb="0" eb="2">
      <t>コクナイ</t>
    </rPh>
    <rPh sb="2" eb="5">
      <t>セイサンガク</t>
    </rPh>
    <rPh sb="10" eb="12">
      <t>マンエン</t>
    </rPh>
    <phoneticPr fontId="0"/>
  </si>
  <si>
    <t>タクシー・ハイヤー</t>
  </si>
  <si>
    <t>レンタカー・カーシェアリング</t>
  </si>
  <si>
    <t>ガソリン</t>
  </si>
  <si>
    <t>宿泊費</t>
  </si>
  <si>
    <t>飲食費</t>
  </si>
  <si>
    <t>陶磁器・ガラス製品</t>
  </si>
  <si>
    <t>利活用状況の把握のため、分析結果を利用される場合は、分析の内容などについて可能な範囲で下記担当まで情報提供をお願いします。</t>
    <rPh sb="0" eb="1">
      <t>リ</t>
    </rPh>
    <rPh sb="1" eb="3">
      <t>カツヨウ</t>
    </rPh>
    <rPh sb="3" eb="5">
      <t>ジョウキョウ</t>
    </rPh>
    <rPh sb="6" eb="8">
      <t>ハアク</t>
    </rPh>
    <rPh sb="12" eb="14">
      <t>ブンセキ</t>
    </rPh>
    <rPh sb="14" eb="16">
      <t>ケッカ</t>
    </rPh>
    <rPh sb="17" eb="19">
      <t>リヨウ</t>
    </rPh>
    <rPh sb="22" eb="24">
      <t>バアイ</t>
    </rPh>
    <rPh sb="26" eb="28">
      <t>ブンセキ</t>
    </rPh>
    <rPh sb="29" eb="31">
      <t>ナイヨウ</t>
    </rPh>
    <rPh sb="37" eb="39">
      <t>カノウ</t>
    </rPh>
    <phoneticPr fontId="3"/>
  </si>
  <si>
    <t>移輸入分</t>
    <rPh sb="0" eb="1">
      <t>イ</t>
    </rPh>
    <rPh sb="1" eb="3">
      <t>ユニュウ</t>
    </rPh>
    <rPh sb="3" eb="4">
      <t>ブン</t>
    </rPh>
    <phoneticPr fontId="24"/>
  </si>
  <si>
    <t>団体パッケージツアー</t>
    <rPh sb="0" eb="2">
      <t>ダンタイ</t>
    </rPh>
    <phoneticPr fontId="1"/>
  </si>
  <si>
    <t>個人旅行向けパッケージ商品</t>
    <rPh sb="0" eb="2">
      <t>コジン</t>
    </rPh>
    <rPh sb="2" eb="4">
      <t>リョコウ</t>
    </rPh>
    <rPh sb="4" eb="5">
      <t>ム</t>
    </rPh>
    <rPh sb="11" eb="13">
      <t>ショウヒン</t>
    </rPh>
    <phoneticPr fontId="1"/>
  </si>
  <si>
    <t>往復航空（船舶）運賃</t>
    <rPh sb="0" eb="2">
      <t>オウフク</t>
    </rPh>
    <rPh sb="2" eb="4">
      <t>コウクウ</t>
    </rPh>
    <rPh sb="5" eb="7">
      <t>センパク</t>
    </rPh>
    <rPh sb="8" eb="10">
      <t>ウンチン</t>
    </rPh>
    <phoneticPr fontId="1"/>
  </si>
  <si>
    <t>宿泊費</t>
    <rPh sb="0" eb="2">
      <t>シュクハク</t>
    </rPh>
    <rPh sb="2" eb="3">
      <t>ヒ</t>
    </rPh>
    <phoneticPr fontId="1"/>
  </si>
  <si>
    <t>飲食費</t>
    <rPh sb="0" eb="3">
      <t>インショクヒ</t>
    </rPh>
    <phoneticPr fontId="1"/>
  </si>
  <si>
    <t>その他</t>
    <rPh sb="2" eb="3">
      <t>タ</t>
    </rPh>
    <phoneticPr fontId="1"/>
  </si>
  <si>
    <t>人</t>
    <rPh sb="0" eb="1">
      <t>ニン</t>
    </rPh>
    <phoneticPr fontId="3"/>
  </si>
  <si>
    <t>生産誘発効果（総合効果）</t>
    <rPh sb="0" eb="2">
      <t>セイサン</t>
    </rPh>
    <rPh sb="2" eb="4">
      <t>ユウハツ</t>
    </rPh>
    <rPh sb="4" eb="6">
      <t>コウカ</t>
    </rPh>
    <rPh sb="7" eb="9">
      <t>ソウゴウ</t>
    </rPh>
    <rPh sb="9" eb="11">
      <t>コウカ</t>
    </rPh>
    <phoneticPr fontId="24"/>
  </si>
  <si>
    <t>粗付加価値誘発効果（総合効果）</t>
    <rPh sb="0" eb="1">
      <t>ソ</t>
    </rPh>
    <rPh sb="1" eb="3">
      <t>フカ</t>
    </rPh>
    <rPh sb="3" eb="5">
      <t>カチ</t>
    </rPh>
    <rPh sb="5" eb="7">
      <t>ユウハツ</t>
    </rPh>
    <rPh sb="7" eb="9">
      <t>コウカ</t>
    </rPh>
    <rPh sb="10" eb="12">
      <t>ソウゴウ</t>
    </rPh>
    <rPh sb="12" eb="14">
      <t>コウカ</t>
    </rPh>
    <phoneticPr fontId="24"/>
  </si>
  <si>
    <t>区分</t>
    <rPh sb="0" eb="2">
      <t>クブン</t>
    </rPh>
    <phoneticPr fontId="3"/>
  </si>
  <si>
    <t>日帰り客</t>
  </si>
  <si>
    <t>1泊</t>
  </si>
  <si>
    <t>2泊</t>
  </si>
  <si>
    <t>3泊</t>
  </si>
  <si>
    <t>4泊</t>
  </si>
  <si>
    <t>5泊</t>
  </si>
  <si>
    <t>6泊</t>
  </si>
  <si>
    <t>7泊</t>
  </si>
  <si>
    <t>宿泊客合計</t>
  </si>
  <si>
    <t>宿泊数平均</t>
  </si>
  <si>
    <t>区分</t>
    <rPh sb="0" eb="2">
      <t>クブン</t>
    </rPh>
    <phoneticPr fontId="3"/>
  </si>
  <si>
    <t>財・ｻーﾋﾞｽの生産の場所（都内外）を特定しない場合</t>
  </si>
  <si>
    <t>商業ﾏーｼﾞﾝ・運賃（移輸入分）</t>
    <rPh sb="0" eb="2">
      <t>ショウギョウ</t>
    </rPh>
    <rPh sb="8" eb="10">
      <t>ウンチン</t>
    </rPh>
    <rPh sb="11" eb="14">
      <t>イユニュウ</t>
    </rPh>
    <rPh sb="14" eb="15">
      <t>ブン</t>
    </rPh>
    <phoneticPr fontId="3"/>
  </si>
  <si>
    <t>都外商業ﾏーｼﾞﾝ・運賃（控除）</t>
    <rPh sb="0" eb="1">
      <t>ト</t>
    </rPh>
    <rPh sb="1" eb="2">
      <t>ガイ</t>
    </rPh>
    <rPh sb="2" eb="4">
      <t>ショウギョウ</t>
    </rPh>
    <rPh sb="10" eb="12">
      <t>ウンチン</t>
    </rPh>
    <rPh sb="13" eb="15">
      <t>コウジョ</t>
    </rPh>
    <phoneticPr fontId="3"/>
  </si>
  <si>
    <t>スポーツ観戦</t>
  </si>
  <si>
    <t>航空（日本国内移動のみ）</t>
    <rPh sb="0" eb="2">
      <t>コウクウ</t>
    </rPh>
    <rPh sb="3" eb="5">
      <t>ニホン</t>
    </rPh>
    <rPh sb="5" eb="7">
      <t>コクナイ</t>
    </rPh>
    <rPh sb="7" eb="9">
      <t>イドウ</t>
    </rPh>
    <phoneticPr fontId="1"/>
  </si>
  <si>
    <t>JapanRailPass</t>
  </si>
  <si>
    <t>新幹線・鉄道・地下鉄・モノレール</t>
    <rPh sb="0" eb="3">
      <t>シンカンセン</t>
    </rPh>
    <rPh sb="4" eb="6">
      <t>テツドウ</t>
    </rPh>
    <rPh sb="7" eb="10">
      <t>チカテツ</t>
    </rPh>
    <phoneticPr fontId="1"/>
  </si>
  <si>
    <t>バス</t>
  </si>
  <si>
    <t>タクシー</t>
  </si>
  <si>
    <t>レンタカー</t>
  </si>
  <si>
    <t>船舶（日本国内移動のみ）</t>
    <rPh sb="0" eb="2">
      <t>センパク</t>
    </rPh>
    <phoneticPr fontId="1"/>
  </si>
  <si>
    <t>その他交通費</t>
    <rPh sb="2" eb="3">
      <t>タ</t>
    </rPh>
    <rPh sb="3" eb="6">
      <t>コウツウヒ</t>
    </rPh>
    <phoneticPr fontId="1"/>
  </si>
  <si>
    <t>現地ツアー・観光ガイド</t>
    <rPh sb="0" eb="2">
      <t>ゲンチ</t>
    </rPh>
    <rPh sb="6" eb="8">
      <t>カンコウ</t>
    </rPh>
    <phoneticPr fontId="1"/>
  </si>
  <si>
    <t>ゴルフ場</t>
    <rPh sb="3" eb="4">
      <t>ジョウ</t>
    </rPh>
    <phoneticPr fontId="1"/>
  </si>
  <si>
    <t>テーマパーク</t>
  </si>
  <si>
    <t>舞台・音楽鑑賞</t>
    <rPh sb="0" eb="2">
      <t>ブタイ</t>
    </rPh>
    <rPh sb="3" eb="5">
      <t>オンガク</t>
    </rPh>
    <rPh sb="5" eb="7">
      <t>カンショウ</t>
    </rPh>
    <phoneticPr fontId="1"/>
  </si>
  <si>
    <t>美術館・博物館・動植物園・水族館</t>
  </si>
  <si>
    <t>温泉・温浴施設・ｴｽﾃ・ﾘﾗｸｾﾞーｼｮﾝ</t>
    <rPh sb="0" eb="2">
      <t>オンセン</t>
    </rPh>
    <rPh sb="3" eb="5">
      <t>オンヨク</t>
    </rPh>
    <rPh sb="5" eb="7">
      <t>シセツ</t>
    </rPh>
    <phoneticPr fontId="1"/>
  </si>
  <si>
    <t>マッサージ・医療費</t>
    <rPh sb="6" eb="9">
      <t>イリョウヒ</t>
    </rPh>
    <phoneticPr fontId="1"/>
  </si>
  <si>
    <t>展示会・コンベンション参加費</t>
  </si>
  <si>
    <t>レンタル料（レンタカーを除く）</t>
    <rPh sb="4" eb="5">
      <t>リョウ</t>
    </rPh>
    <rPh sb="12" eb="13">
      <t>ノゾ</t>
    </rPh>
    <phoneticPr fontId="1"/>
  </si>
  <si>
    <t>その他娯楽等サービス費</t>
    <rPh sb="2" eb="3">
      <t>タ</t>
    </rPh>
    <rPh sb="3" eb="5">
      <t>ゴラク</t>
    </rPh>
    <rPh sb="5" eb="6">
      <t>ナド</t>
    </rPh>
    <rPh sb="10" eb="11">
      <t>ヒ</t>
    </rPh>
    <phoneticPr fontId="1"/>
  </si>
  <si>
    <t>菓子類</t>
  </si>
  <si>
    <t>酒類</t>
    <rPh sb="0" eb="1">
      <t>サケ</t>
    </rPh>
    <rPh sb="1" eb="2">
      <t>ルイ</t>
    </rPh>
    <phoneticPr fontId="1"/>
  </si>
  <si>
    <t>生鮮農産物</t>
    <rPh sb="0" eb="2">
      <t>セイセン</t>
    </rPh>
    <rPh sb="2" eb="5">
      <t>ノウサンブツ</t>
    </rPh>
    <phoneticPr fontId="1"/>
  </si>
  <si>
    <t>その他食料品・飲料・たばこ</t>
    <rPh sb="7" eb="9">
      <t>インリョウ</t>
    </rPh>
    <phoneticPr fontId="1"/>
  </si>
  <si>
    <t>化粧品・香水</t>
  </si>
  <si>
    <t>医薬品</t>
    <rPh sb="0" eb="3">
      <t>イヤクヒン</t>
    </rPh>
    <phoneticPr fontId="1"/>
  </si>
  <si>
    <t>健康グッズ・トイレタリー</t>
    <rPh sb="0" eb="2">
      <t>ケンコウ</t>
    </rPh>
    <phoneticPr fontId="1"/>
  </si>
  <si>
    <t>衣類</t>
    <rPh sb="0" eb="2">
      <t>イルイ</t>
    </rPh>
    <phoneticPr fontId="1"/>
  </si>
  <si>
    <t>靴・かばん・革製品</t>
    <rPh sb="0" eb="1">
      <t>クツ</t>
    </rPh>
    <rPh sb="6" eb="9">
      <t>カワセイヒン</t>
    </rPh>
    <phoneticPr fontId="1"/>
  </si>
  <si>
    <t>電気製品（デジタルカメラ／PC／家電等）</t>
  </si>
  <si>
    <t>時計・フィルムカメラ</t>
    <rPh sb="0" eb="2">
      <t>トケイ</t>
    </rPh>
    <phoneticPr fontId="1"/>
  </si>
  <si>
    <t>宝石・貴金属</t>
    <rPh sb="0" eb="2">
      <t>ホウセキ</t>
    </rPh>
    <rPh sb="3" eb="6">
      <t>キキンゾク</t>
    </rPh>
    <phoneticPr fontId="1"/>
  </si>
  <si>
    <t>民芸品・伝統工芸品</t>
  </si>
  <si>
    <t>本･雑誌･ガイドブックなど</t>
  </si>
  <si>
    <t>音楽・映像・ゲームなどソフトウェア</t>
  </si>
  <si>
    <t>その他買物代</t>
    <rPh sb="2" eb="3">
      <t>タ</t>
    </rPh>
    <rPh sb="3" eb="5">
      <t>カイモノ</t>
    </rPh>
    <rPh sb="5" eb="6">
      <t>ダイ</t>
    </rPh>
    <phoneticPr fontId="1"/>
  </si>
  <si>
    <t>東京都
産業連関表
該当部門番号[A，B列参照]</t>
    <rPh sb="0" eb="3">
      <t>トウキョウト</t>
    </rPh>
    <rPh sb="4" eb="6">
      <t>サンギョウ</t>
    </rPh>
    <rPh sb="6" eb="8">
      <t>レンカン</t>
    </rPh>
    <rPh sb="8" eb="9">
      <t>ヒョウ</t>
    </rPh>
    <rPh sb="10" eb="12">
      <t>ガイトウ</t>
    </rPh>
    <rPh sb="12" eb="14">
      <t>ブモン</t>
    </rPh>
    <rPh sb="14" eb="16">
      <t>バンゴウ</t>
    </rPh>
    <rPh sb="20" eb="21">
      <t>レツ</t>
    </rPh>
    <rPh sb="21" eb="23">
      <t>サンショウ</t>
    </rPh>
    <phoneticPr fontId="3"/>
  </si>
  <si>
    <t>来訪者が消費する財・ｻーﾋﾞｽ</t>
    <rPh sb="0" eb="3">
      <t>ライホウシャ</t>
    </rPh>
    <rPh sb="4" eb="6">
      <t>ショウヒ</t>
    </rPh>
    <rPh sb="8" eb="9">
      <t>ザイ</t>
    </rPh>
    <phoneticPr fontId="3"/>
  </si>
  <si>
    <t>２　来訪者消費</t>
    <rPh sb="2" eb="5">
      <t>ライホウシャ</t>
    </rPh>
    <rPh sb="5" eb="7">
      <t>ショウヒ</t>
    </rPh>
    <phoneticPr fontId="3"/>
  </si>
  <si>
    <t>宿泊日数別来訪者数</t>
    <rPh sb="0" eb="2">
      <t>シュクハク</t>
    </rPh>
    <rPh sb="2" eb="4">
      <t>ニッスウ</t>
    </rPh>
    <rPh sb="4" eb="5">
      <t>ベツ</t>
    </rPh>
    <rPh sb="5" eb="8">
      <t>ライホウシャ</t>
    </rPh>
    <rPh sb="8" eb="9">
      <t>カズ</t>
    </rPh>
    <phoneticPr fontId="3"/>
  </si>
  <si>
    <t>財・サービスの生産が全て東京都内で行われる場合</t>
    <phoneticPr fontId="3"/>
  </si>
  <si>
    <t>分析シート</t>
    <rPh sb="0" eb="2">
      <t>ブンセキ</t>
    </rPh>
    <phoneticPr fontId="3"/>
  </si>
  <si>
    <t>単位：百万円</t>
    <rPh sb="0" eb="2">
      <t>タンイ</t>
    </rPh>
    <rPh sb="3" eb="6">
      <t>ヒャクマンエン</t>
    </rPh>
    <phoneticPr fontId="3"/>
  </si>
  <si>
    <t>単位：人</t>
    <rPh sb="0" eb="2">
      <t>タンイ</t>
    </rPh>
    <rPh sb="3" eb="4">
      <t>ニン</t>
    </rPh>
    <phoneticPr fontId="3"/>
  </si>
  <si>
    <t>国内からの来訪者消費</t>
    <rPh sb="0" eb="2">
      <t>コクナイ</t>
    </rPh>
    <rPh sb="5" eb="8">
      <t>ライホウシャ</t>
    </rPh>
    <rPh sb="8" eb="10">
      <t>ショウヒ</t>
    </rPh>
    <phoneticPr fontId="3"/>
  </si>
  <si>
    <t>百万円</t>
    <rPh sb="0" eb="3">
      <t>ヒャクマンエン</t>
    </rPh>
    <phoneticPr fontId="3"/>
  </si>
  <si>
    <t>開催経費+来訪者消費</t>
    <rPh sb="0" eb="2">
      <t>カイサイ</t>
    </rPh>
    <rPh sb="2" eb="4">
      <t>ケイヒ</t>
    </rPh>
    <rPh sb="5" eb="8">
      <t>ライホウシャ</t>
    </rPh>
    <rPh sb="8" eb="10">
      <t>ショウヒ</t>
    </rPh>
    <phoneticPr fontId="3"/>
  </si>
  <si>
    <t>海外からの来訪者消費</t>
    <rPh sb="0" eb="2">
      <t>カイガイ</t>
    </rPh>
    <rPh sb="5" eb="8">
      <t>ライホウシャ</t>
    </rPh>
    <rPh sb="8" eb="10">
      <t>ショウヒ</t>
    </rPh>
    <phoneticPr fontId="3"/>
  </si>
  <si>
    <r>
      <rPr>
        <sz val="11"/>
        <color rgb="FFC00000"/>
        <rFont val="Meiryo UI"/>
        <family val="3"/>
        <charset val="128"/>
      </rPr>
      <t>■</t>
    </r>
    <r>
      <rPr>
        <sz val="11"/>
        <rFont val="Meiryo UI"/>
        <family val="3"/>
        <charset val="128"/>
      </rPr>
      <t>新規需要がどの部門に対応するか不明な場合は、「部門分類」のシートを参考にします。</t>
    </r>
    <rPh sb="1" eb="3">
      <t>シンキ</t>
    </rPh>
    <phoneticPr fontId="3"/>
  </si>
  <si>
    <r>
      <rPr>
        <sz val="11"/>
        <color rgb="FFC00000"/>
        <rFont val="Meiryo UI"/>
        <family val="3"/>
        <charset val="128"/>
      </rPr>
      <t>■</t>
    </r>
    <r>
      <rPr>
        <sz val="11"/>
        <rFont val="Meiryo UI"/>
        <family val="3"/>
        <charset val="128"/>
      </rPr>
      <t>算出の過程は、「1」「２」「３」のシートで確認することができます。</t>
    </r>
    <rPh sb="1" eb="3">
      <t>サンシュツ</t>
    </rPh>
    <rPh sb="4" eb="6">
      <t>カテイ</t>
    </rPh>
    <rPh sb="22" eb="24">
      <t>カクニン</t>
    </rPh>
    <phoneticPr fontId="3"/>
  </si>
  <si>
    <r>
      <rPr>
        <sz val="11"/>
        <color rgb="FFC00000"/>
        <rFont val="Meiryo UI"/>
        <family val="3"/>
        <charset val="128"/>
      </rPr>
      <t>■</t>
    </r>
    <r>
      <rPr>
        <sz val="11"/>
        <rFont val="Meiryo UI"/>
        <family val="3"/>
        <charset val="128"/>
      </rPr>
      <t>使い方の詳細は、ホームページに別途掲載している操作マニュアルをご覧ください。</t>
    </r>
    <rPh sb="1" eb="2">
      <t>ツカ</t>
    </rPh>
    <rPh sb="3" eb="4">
      <t>カタ</t>
    </rPh>
    <rPh sb="5" eb="7">
      <t>ショウサイ</t>
    </rPh>
    <rPh sb="16" eb="18">
      <t>ベット</t>
    </rPh>
    <rPh sb="18" eb="20">
      <t>ケイサイ</t>
    </rPh>
    <rPh sb="24" eb="26">
      <t>ソウサ</t>
    </rPh>
    <rPh sb="33" eb="34">
      <t>ラン</t>
    </rPh>
    <phoneticPr fontId="3"/>
  </si>
  <si>
    <t>国内からの来訪者</t>
    <rPh sb="0" eb="2">
      <t>コクナイ</t>
    </rPh>
    <rPh sb="5" eb="8">
      <t>ライホウシャ</t>
    </rPh>
    <phoneticPr fontId="3"/>
  </si>
  <si>
    <t>国内からの来訪者</t>
  </si>
  <si>
    <t>海外からの来訪者</t>
    <rPh sb="0" eb="2">
      <t>カイガイ</t>
    </rPh>
    <rPh sb="5" eb="8">
      <t>ライホウシャ</t>
    </rPh>
    <phoneticPr fontId="3"/>
  </si>
  <si>
    <t>東京都産業連関表　地域内表を用いており、東京都内への効果を分析できます。</t>
    <rPh sb="3" eb="5">
      <t>サンギョウ</t>
    </rPh>
    <rPh sb="5" eb="7">
      <t>レンカン</t>
    </rPh>
    <rPh sb="7" eb="8">
      <t>ヒョウ</t>
    </rPh>
    <rPh sb="9" eb="11">
      <t>チイキ</t>
    </rPh>
    <rPh sb="11" eb="12">
      <t>ナイ</t>
    </rPh>
    <rPh sb="12" eb="13">
      <t>ヒョウ</t>
    </rPh>
    <rPh sb="14" eb="15">
      <t>モチ</t>
    </rPh>
    <rPh sb="20" eb="23">
      <t>トウキョウト</t>
    </rPh>
    <rPh sb="23" eb="24">
      <t>ナイ</t>
    </rPh>
    <rPh sb="26" eb="28">
      <t>コウカ</t>
    </rPh>
    <rPh sb="29" eb="31">
      <t>ブンセキ</t>
    </rPh>
    <phoneticPr fontId="3"/>
  </si>
  <si>
    <t>東京都内に新規需要が発生した場合に、各産業の生産などにどの程度の効果を及ぼすかを分析するツールです。イベントの開催経費、国内及び海外からの来訪者の消費による効果を分析できます。</t>
    <rPh sb="0" eb="3">
      <t>トウキョウト</t>
    </rPh>
    <rPh sb="3" eb="4">
      <t>ナイ</t>
    </rPh>
    <rPh sb="5" eb="7">
      <t>シンキ</t>
    </rPh>
    <rPh sb="7" eb="9">
      <t>ジュヨウ</t>
    </rPh>
    <rPh sb="10" eb="12">
      <t>ハッセイ</t>
    </rPh>
    <rPh sb="14" eb="16">
      <t>バアイ</t>
    </rPh>
    <rPh sb="18" eb="19">
      <t>カク</t>
    </rPh>
    <rPh sb="19" eb="21">
      <t>サンギョウ</t>
    </rPh>
    <rPh sb="22" eb="24">
      <t>セイサン</t>
    </rPh>
    <rPh sb="29" eb="31">
      <t>テイド</t>
    </rPh>
    <rPh sb="32" eb="34">
      <t>コウカ</t>
    </rPh>
    <rPh sb="35" eb="36">
      <t>オヨ</t>
    </rPh>
    <rPh sb="40" eb="42">
      <t>ブンセキ</t>
    </rPh>
    <rPh sb="60" eb="62">
      <t>コクナイ</t>
    </rPh>
    <rPh sb="62" eb="63">
      <t>オヨ</t>
    </rPh>
    <rPh sb="64" eb="66">
      <t>カイガイ</t>
    </rPh>
    <rPh sb="69" eb="72">
      <t>ライホウシャ</t>
    </rPh>
    <phoneticPr fontId="3"/>
  </si>
  <si>
    <r>
      <rPr>
        <sz val="11"/>
        <color rgb="FFC00000"/>
        <rFont val="Meiryo UI"/>
        <family val="3"/>
        <charset val="128"/>
      </rPr>
      <t>■</t>
    </r>
    <r>
      <rPr>
        <sz val="11"/>
        <rFont val="Meiryo UI"/>
        <family val="3"/>
        <charset val="128"/>
      </rPr>
      <t>生産誘発額[直接効果／雇用者所得効果／消費支出効果／間接効果（第1次及び第2次）／総合効果]</t>
    </r>
    <rPh sb="1" eb="3">
      <t>セイサン</t>
    </rPh>
    <rPh sb="3" eb="5">
      <t>ユウハツ</t>
    </rPh>
    <rPh sb="5" eb="6">
      <t>ガク</t>
    </rPh>
    <rPh sb="7" eb="9">
      <t>チョクセツ</t>
    </rPh>
    <rPh sb="9" eb="11">
      <t>コウカ</t>
    </rPh>
    <rPh sb="12" eb="15">
      <t>コヨウシャ</t>
    </rPh>
    <rPh sb="15" eb="17">
      <t>ショトク</t>
    </rPh>
    <rPh sb="17" eb="19">
      <t>コウカ</t>
    </rPh>
    <rPh sb="20" eb="22">
      <t>ショウヒ</t>
    </rPh>
    <rPh sb="22" eb="24">
      <t>シシュツ</t>
    </rPh>
    <rPh sb="24" eb="26">
      <t>コウカ</t>
    </rPh>
    <rPh sb="27" eb="29">
      <t>カンセツ</t>
    </rPh>
    <rPh sb="29" eb="31">
      <t>コウカ</t>
    </rPh>
    <rPh sb="32" eb="33">
      <t>ダイ</t>
    </rPh>
    <rPh sb="34" eb="35">
      <t>ジ</t>
    </rPh>
    <rPh sb="35" eb="36">
      <t>オヨ</t>
    </rPh>
    <rPh sb="37" eb="38">
      <t>ダイ</t>
    </rPh>
    <rPh sb="39" eb="40">
      <t>ジ</t>
    </rPh>
    <phoneticPr fontId="3"/>
  </si>
  <si>
    <r>
      <rPr>
        <sz val="11"/>
        <color rgb="FFC00000"/>
        <rFont val="Meiryo UI"/>
        <family val="3"/>
        <charset val="128"/>
      </rPr>
      <t>■</t>
    </r>
    <r>
      <rPr>
        <sz val="11"/>
        <color theme="1"/>
        <rFont val="Meiryo UI"/>
        <family val="3"/>
        <charset val="128"/>
      </rPr>
      <t>本ツールの計算方法は一つの例であり、分析結果は、利用者の責任で取扱ってください。</t>
    </r>
    <r>
      <rPr>
        <sz val="11"/>
        <color rgb="FFC00000"/>
        <rFont val="Meiryo UI"/>
        <family val="3"/>
        <charset val="128"/>
      </rPr>
      <t/>
    </r>
    <rPh sb="1" eb="2">
      <t>ホン</t>
    </rPh>
    <rPh sb="6" eb="8">
      <t>ケイサン</t>
    </rPh>
    <rPh sb="8" eb="10">
      <t>ホウホウ</t>
    </rPh>
    <rPh sb="11" eb="12">
      <t>ヒト</t>
    </rPh>
    <rPh sb="14" eb="15">
      <t>レイ</t>
    </rPh>
    <rPh sb="19" eb="21">
      <t>ブンセキ</t>
    </rPh>
    <phoneticPr fontId="3"/>
  </si>
  <si>
    <r>
      <rPr>
        <sz val="11"/>
        <color rgb="FFC00000"/>
        <rFont val="Meiryo UI"/>
        <family val="3"/>
        <charset val="128"/>
      </rPr>
      <t>■</t>
    </r>
    <r>
      <rPr>
        <sz val="11"/>
        <color theme="1"/>
        <rFont val="Meiryo UI"/>
        <family val="3"/>
        <charset val="128"/>
      </rPr>
      <t>計算方法の見直し、データ更新等により、ツールの内容を予告なく変更することがあります。変更した場合は最終更新日を更新します。</t>
    </r>
    <phoneticPr fontId="3"/>
  </si>
  <si>
    <t>注意事項</t>
    <rPh sb="0" eb="2">
      <t>チュウイ</t>
    </rPh>
    <rPh sb="2" eb="4">
      <t>ジコウ</t>
    </rPh>
    <phoneticPr fontId="3"/>
  </si>
  <si>
    <r>
      <t>■</t>
    </r>
    <r>
      <rPr>
        <sz val="11"/>
        <rFont val="Meiryo UI"/>
        <family val="3"/>
        <charset val="128"/>
      </rPr>
      <t>就業誘発効果[総合効果に対する効果]</t>
    </r>
    <rPh sb="8" eb="10">
      <t>ソウゴウ</t>
    </rPh>
    <rPh sb="10" eb="12">
      <t>コウカ</t>
    </rPh>
    <rPh sb="13" eb="14">
      <t>タイ</t>
    </rPh>
    <rPh sb="16" eb="18">
      <t>コウカ</t>
    </rPh>
    <phoneticPr fontId="3"/>
  </si>
  <si>
    <t>エネルギー消費量</t>
    <rPh sb="5" eb="7">
      <t>ショウヒ</t>
    </rPh>
    <rPh sb="7" eb="8">
      <t>リョウ</t>
    </rPh>
    <phoneticPr fontId="3"/>
  </si>
  <si>
    <t>CO2排出量</t>
    <rPh sb="3" eb="5">
      <t>ハイシュツ</t>
    </rPh>
    <rPh sb="5" eb="6">
      <t>リョウ</t>
    </rPh>
    <phoneticPr fontId="3"/>
  </si>
  <si>
    <t>総合効果に対する環境負荷</t>
    <rPh sb="0" eb="2">
      <t>ソウゴウ</t>
    </rPh>
    <rPh sb="2" eb="4">
      <t>コウカ</t>
    </rPh>
    <rPh sb="5" eb="6">
      <t>タイ</t>
    </rPh>
    <rPh sb="8" eb="10">
      <t>カンキョウ</t>
    </rPh>
    <rPh sb="10" eb="12">
      <t>フカ</t>
    </rPh>
    <phoneticPr fontId="3"/>
  </si>
  <si>
    <t>開催経費</t>
    <rPh sb="0" eb="1">
      <t>カイ</t>
    </rPh>
    <rPh sb="1" eb="2">
      <t>サイ</t>
    </rPh>
    <rPh sb="2" eb="3">
      <t>ケイ</t>
    </rPh>
    <rPh sb="3" eb="4">
      <t>ヒ</t>
    </rPh>
    <phoneticPr fontId="3"/>
  </si>
  <si>
    <t>単位：百万円</t>
    <rPh sb="0" eb="2">
      <t>タンイ</t>
    </rPh>
    <rPh sb="3" eb="4">
      <t>ヒャク</t>
    </rPh>
    <rPh sb="4" eb="6">
      <t>マンエン</t>
    </rPh>
    <phoneticPr fontId="3"/>
  </si>
  <si>
    <t>新規需要（購入者価格）
(単位：百万円)</t>
    <rPh sb="0" eb="2">
      <t>シンキ</t>
    </rPh>
    <rPh sb="2" eb="4">
      <t>ジュヨウ</t>
    </rPh>
    <rPh sb="5" eb="8">
      <t>コウニュウシャ</t>
    </rPh>
    <rPh sb="8" eb="10">
      <t>カカク</t>
    </rPh>
    <rPh sb="13" eb="15">
      <t>タンイ</t>
    </rPh>
    <rPh sb="16" eb="17">
      <t>ヒャク</t>
    </rPh>
    <rPh sb="17" eb="19">
      <t>マンエン</t>
    </rPh>
    <phoneticPr fontId="3"/>
  </si>
  <si>
    <t>来訪者消費（国内及び海外からの来訪者）</t>
    <rPh sb="0" eb="3">
      <t>ライホウシャ</t>
    </rPh>
    <rPh sb="3" eb="5">
      <t>ショウヒ</t>
    </rPh>
    <rPh sb="6" eb="8">
      <t>コクナイ</t>
    </rPh>
    <rPh sb="8" eb="9">
      <t>オヨ</t>
    </rPh>
    <rPh sb="10" eb="12">
      <t>カイガイ</t>
    </rPh>
    <rPh sb="15" eb="18">
      <t>ライホウシャ</t>
    </rPh>
    <phoneticPr fontId="3"/>
  </si>
  <si>
    <t>エネルギー消費量</t>
    <rPh sb="5" eb="8">
      <t>ショウヒリョウ</t>
    </rPh>
    <phoneticPr fontId="3"/>
  </si>
  <si>
    <t>鉄道貨物輸送</t>
    <rPh sb="0" eb="2">
      <t>テツドウ</t>
    </rPh>
    <rPh sb="2" eb="4">
      <t>カモツ</t>
    </rPh>
    <rPh sb="4" eb="6">
      <t>ユソウ</t>
    </rPh>
    <phoneticPr fontId="24"/>
  </si>
  <si>
    <t>道路貨物輸送</t>
    <rPh sb="0" eb="2">
      <t>ドウロ</t>
    </rPh>
    <rPh sb="2" eb="4">
      <t>カモツ</t>
    </rPh>
    <rPh sb="4" eb="6">
      <t>ユソウ</t>
    </rPh>
    <phoneticPr fontId="24"/>
  </si>
  <si>
    <t>沿海・内水面貨物輸送</t>
    <rPh sb="0" eb="2">
      <t>エンカイ</t>
    </rPh>
    <rPh sb="3" eb="6">
      <t>ナイスイメン</t>
    </rPh>
    <rPh sb="6" eb="8">
      <t>カモツ</t>
    </rPh>
    <rPh sb="8" eb="10">
      <t>ユソウ</t>
    </rPh>
    <phoneticPr fontId="24"/>
  </si>
  <si>
    <t>港湾輸送</t>
    <rPh sb="0" eb="2">
      <t>コウワン</t>
    </rPh>
    <rPh sb="2" eb="4">
      <t>ユソウ</t>
    </rPh>
    <phoneticPr fontId="24"/>
  </si>
  <si>
    <t>国内航空貨物輸送</t>
    <rPh sb="0" eb="2">
      <t>コクナイ</t>
    </rPh>
    <rPh sb="2" eb="4">
      <t>コウクウ</t>
    </rPh>
    <rPh sb="4" eb="6">
      <t>カモツ</t>
    </rPh>
    <rPh sb="6" eb="8">
      <t>ユソウ</t>
    </rPh>
    <phoneticPr fontId="24"/>
  </si>
  <si>
    <t>貨物利用運送</t>
    <rPh sb="0" eb="2">
      <t>カモツ</t>
    </rPh>
    <rPh sb="2" eb="4">
      <t>リヨウ</t>
    </rPh>
    <rPh sb="4" eb="6">
      <t>ウンソウ</t>
    </rPh>
    <phoneticPr fontId="24"/>
  </si>
  <si>
    <t>産業連関表による環境負荷原単位データブック(3EID), 国立研究開発法人国立環境研究所，</t>
    <phoneticPr fontId="3"/>
  </si>
  <si>
    <t>http://www.cger.nies.go.jp/publications/report/d031/jpn/datafile/embodied/2011/395.html</t>
  </si>
  <si>
    <t>入力欄は、「１　ｲﾍﾞﾝﾄ・観光企画などの開催経費」と「２　来訪者消費」の2種類に分かれています。</t>
    <rPh sb="0" eb="2">
      <t>ニュウリョク</t>
    </rPh>
    <rPh sb="2" eb="3">
      <t>ラン</t>
    </rPh>
    <rPh sb="14" eb="16">
      <t>カンコウ</t>
    </rPh>
    <rPh sb="16" eb="18">
      <t>キカク</t>
    </rPh>
    <rPh sb="21" eb="23">
      <t>カイサイ</t>
    </rPh>
    <rPh sb="23" eb="25">
      <t>ケイヒ</t>
    </rPh>
    <rPh sb="32" eb="34">
      <t>ショウヒ</t>
    </rPh>
    <rPh sb="34" eb="35">
      <t>ショウヒ</t>
    </rPh>
    <rPh sb="38" eb="40">
      <t>シュルイ</t>
    </rPh>
    <rPh sb="41" eb="42">
      <t>ワ</t>
    </rPh>
    <phoneticPr fontId="3"/>
  </si>
  <si>
    <t>開催経費と来訪者消費（都内新規需要）の割合</t>
    <rPh sb="0" eb="2">
      <t>カイサイ</t>
    </rPh>
    <rPh sb="2" eb="4">
      <t>ケイヒ</t>
    </rPh>
    <rPh sb="5" eb="7">
      <t>ライホウ</t>
    </rPh>
    <rPh sb="7" eb="8">
      <t>シャ</t>
    </rPh>
    <rPh sb="8" eb="10">
      <t>ショウヒ</t>
    </rPh>
    <rPh sb="11" eb="13">
      <t>トナイ</t>
    </rPh>
    <rPh sb="13" eb="15">
      <t>シンキ</t>
    </rPh>
    <rPh sb="15" eb="17">
      <t>ジュヨウ</t>
    </rPh>
    <rPh sb="19" eb="21">
      <t>ワリアイ</t>
    </rPh>
    <phoneticPr fontId="3"/>
  </si>
  <si>
    <t>来訪者消費</t>
    <rPh sb="0" eb="3">
      <t>ライホウシャ</t>
    </rPh>
    <rPh sb="3" eb="5">
      <t>ショウヒ</t>
    </rPh>
    <phoneticPr fontId="3"/>
  </si>
  <si>
    <t>その他交通費</t>
  </si>
  <si>
    <t>１　ｲﾍﾞﾝﾄ・観光企画などの開催経費　※１</t>
    <rPh sb="8" eb="10">
      <t>カンコウ</t>
    </rPh>
    <rPh sb="10" eb="12">
      <t>キカク</t>
    </rPh>
    <rPh sb="15" eb="17">
      <t>カイサイ</t>
    </rPh>
    <rPh sb="17" eb="19">
      <t>ケイヒ</t>
    </rPh>
    <phoneticPr fontId="3"/>
  </si>
  <si>
    <t>１人1泊（回）当たり
平均消費額　※２</t>
    <rPh sb="0" eb="2">
      <t>ヒトリ</t>
    </rPh>
    <rPh sb="7" eb="8">
      <t>ア</t>
    </rPh>
    <rPh sb="11" eb="13">
      <t>ヘイキン</t>
    </rPh>
    <rPh sb="13" eb="16">
      <t>ショウヒガク</t>
    </rPh>
    <phoneticPr fontId="3"/>
  </si>
  <si>
    <t>都内新規需要の内訳</t>
    <rPh sb="0" eb="1">
      <t>ト</t>
    </rPh>
    <rPh sb="1" eb="2">
      <t>ナイ</t>
    </rPh>
    <rPh sb="2" eb="4">
      <t>シンキ</t>
    </rPh>
    <rPh sb="4" eb="6">
      <t>ジュヨウ</t>
    </rPh>
    <rPh sb="7" eb="9">
      <t>ウチワケ</t>
    </rPh>
    <phoneticPr fontId="3"/>
  </si>
  <si>
    <t>※３</t>
    <phoneticPr fontId="3"/>
  </si>
  <si>
    <t>※４</t>
    <phoneticPr fontId="3"/>
  </si>
  <si>
    <t>※３　新規需要を賄うため都外で生産されたものの流通で発生するマージン</t>
    <rPh sb="3" eb="5">
      <t>シンキ</t>
    </rPh>
    <rPh sb="5" eb="7">
      <t>ジュヨウ</t>
    </rPh>
    <rPh sb="8" eb="9">
      <t>マカナ</t>
    </rPh>
    <rPh sb="12" eb="13">
      <t>ト</t>
    </rPh>
    <rPh sb="13" eb="14">
      <t>ガイ</t>
    </rPh>
    <rPh sb="15" eb="17">
      <t>セイサン</t>
    </rPh>
    <rPh sb="23" eb="25">
      <t>リュウツウ</t>
    </rPh>
    <rPh sb="26" eb="28">
      <t>ハッセイ</t>
    </rPh>
    <phoneticPr fontId="3"/>
  </si>
  <si>
    <t>※３</t>
    <phoneticPr fontId="3"/>
  </si>
  <si>
    <t>※４</t>
    <phoneticPr fontId="3"/>
  </si>
  <si>
    <t>使用しません。</t>
  </si>
  <si>
    <t>　　　のうち都内の流通・運輸事業者分</t>
    <rPh sb="6" eb="8">
      <t>トナイ</t>
    </rPh>
    <phoneticPr fontId="3"/>
  </si>
  <si>
    <t xml:space="preserve">      事業者分</t>
    <phoneticPr fontId="3"/>
  </si>
  <si>
    <t>U列以降に分析結果が表示されます。</t>
    <rPh sb="1" eb="2">
      <t>レツ</t>
    </rPh>
    <rPh sb="2" eb="4">
      <t>イコウ</t>
    </rPh>
    <rPh sb="5" eb="7">
      <t>ブンセキ</t>
    </rPh>
    <rPh sb="7" eb="9">
      <t>ケッカ</t>
    </rPh>
    <rPh sb="10" eb="12">
      <t>ヒョウジ</t>
    </rPh>
    <phoneticPr fontId="3"/>
  </si>
  <si>
    <t>農林漁業</t>
  </si>
  <si>
    <t>プラスチック・ゴム製品</t>
  </si>
  <si>
    <t>情報通信機器</t>
  </si>
  <si>
    <t>他に分類されない会員制団体</t>
  </si>
  <si>
    <t>財・サービス内生部門計</t>
  </si>
  <si>
    <t>家計外消費支出（行）</t>
  </si>
  <si>
    <t>雇用者所得</t>
  </si>
  <si>
    <t>R77</t>
  </si>
  <si>
    <t>P79</t>
  </si>
  <si>
    <t>P62</t>
  </si>
  <si>
    <t>R80</t>
  </si>
  <si>
    <t>R86</t>
  </si>
  <si>
    <t>P87</t>
  </si>
  <si>
    <t>R91</t>
  </si>
  <si>
    <t>都事業所家計外消費支出</t>
  </si>
  <si>
    <t>民間消費支出（他地域民支出を除く。）</t>
  </si>
  <si>
    <t>一般政府消費支出</t>
  </si>
  <si>
    <t>都内総固定資本形成（公的）</t>
  </si>
  <si>
    <t>都内総固定資本形成（民間）</t>
  </si>
  <si>
    <t>都内最終需要計</t>
  </si>
  <si>
    <t>都内需要合計</t>
  </si>
  <si>
    <t>移出</t>
  </si>
  <si>
    <t>他地域事業所家計外消費支出</t>
  </si>
  <si>
    <t>他地域民支出</t>
  </si>
  <si>
    <t>移出計</t>
  </si>
  <si>
    <t>移輸出計</t>
  </si>
  <si>
    <t>（控除）移入</t>
  </si>
  <si>
    <t>（控除）都事業所家計外消費支出</t>
  </si>
  <si>
    <t>（控除）都民支出</t>
  </si>
  <si>
    <t>（控除）移入計</t>
  </si>
  <si>
    <t>（控除）輸入計</t>
  </si>
  <si>
    <t>（控除）移輸入計</t>
  </si>
  <si>
    <t>最終需要部門計</t>
  </si>
  <si>
    <t>R97</t>
    <phoneticPr fontId="3"/>
  </si>
  <si>
    <t>生産額</t>
    <rPh sb="0" eb="3">
      <t>セイサンガク</t>
    </rPh>
    <phoneticPr fontId="3"/>
  </si>
  <si>
    <t>平成27年(2015年)産業連関表 産出表(統合小分類)</t>
    <phoneticPr fontId="3"/>
  </si>
  <si>
    <t>平成27年(2015年)産業連関表 産出表(統合小分類から統合大分類に部門統合)</t>
    <rPh sb="22" eb="24">
      <t>トウゴウ</t>
    </rPh>
    <rPh sb="24" eb="27">
      <t>ショウブンルイ</t>
    </rPh>
    <rPh sb="31" eb="32">
      <t>ダイ</t>
    </rPh>
    <rPh sb="35" eb="37">
      <t>ブモン</t>
    </rPh>
    <rPh sb="37" eb="39">
      <t>トウゴウ</t>
    </rPh>
    <phoneticPr fontId="3"/>
  </si>
  <si>
    <t>マージン率（需要合計）※全国値</t>
    <rPh sb="4" eb="5">
      <t>リツ</t>
    </rPh>
    <rPh sb="6" eb="8">
      <t>ジュヨウ</t>
    </rPh>
    <rPh sb="8" eb="10">
      <t>ゴウケイ</t>
    </rPh>
    <rPh sb="12" eb="14">
      <t>ゼンコク</t>
    </rPh>
    <rPh sb="14" eb="15">
      <t>チ</t>
    </rPh>
    <phoneticPr fontId="30"/>
  </si>
  <si>
    <t>小売</t>
    <rPh sb="0" eb="2">
      <t>コウリ</t>
    </rPh>
    <phoneticPr fontId="23"/>
  </si>
  <si>
    <t>鉄道</t>
    <rPh sb="0" eb="2">
      <t>テツドウ</t>
    </rPh>
    <phoneticPr fontId="23"/>
  </si>
  <si>
    <t>道路</t>
    <rPh sb="0" eb="2">
      <t>ドウロ</t>
    </rPh>
    <phoneticPr fontId="23"/>
  </si>
  <si>
    <t>沿海</t>
    <rPh sb="0" eb="2">
      <t>エンカイ</t>
    </rPh>
    <phoneticPr fontId="23"/>
  </si>
  <si>
    <t>港湾</t>
    <rPh sb="0" eb="2">
      <t>コウワン</t>
    </rPh>
    <phoneticPr fontId="23"/>
  </si>
  <si>
    <t>航空</t>
    <rPh sb="0" eb="2">
      <t>コウクウ</t>
    </rPh>
    <phoneticPr fontId="23"/>
  </si>
  <si>
    <t>利用運送</t>
    <rPh sb="0" eb="2">
      <t>リヨウ</t>
    </rPh>
    <rPh sb="2" eb="4">
      <t>ウンソウ</t>
    </rPh>
    <phoneticPr fontId="23"/>
  </si>
  <si>
    <t>倉庫</t>
    <rPh sb="0" eb="2">
      <t>ソウコ</t>
    </rPh>
    <phoneticPr fontId="23"/>
  </si>
  <si>
    <t>農林漁業</t>
    <rPh sb="0" eb="2">
      <t>ノウリン</t>
    </rPh>
    <rPh sb="2" eb="4">
      <t>ギョギョウ</t>
    </rPh>
    <phoneticPr fontId="26"/>
  </si>
  <si>
    <t>穀類</t>
  </si>
  <si>
    <t>鉱業</t>
    <rPh sb="0" eb="2">
      <t>コウギョウ</t>
    </rPh>
    <phoneticPr fontId="26"/>
  </si>
  <si>
    <t>砂利・砕石</t>
    <rPh sb="3" eb="4">
      <t>クダ</t>
    </rPh>
    <phoneticPr fontId="6"/>
  </si>
  <si>
    <t>その他の鉱物</t>
    <rPh sb="2" eb="3">
      <t>タ</t>
    </rPh>
    <rPh sb="4" eb="6">
      <t>コウブツ</t>
    </rPh>
    <phoneticPr fontId="6"/>
  </si>
  <si>
    <t>A11</t>
    <phoneticPr fontId="3"/>
  </si>
  <si>
    <t>飲食料品</t>
    <rPh sb="0" eb="2">
      <t>インショク</t>
    </rPh>
    <rPh sb="2" eb="3">
      <t>リョウ</t>
    </rPh>
    <rPh sb="3" eb="4">
      <t>ヒン</t>
    </rPh>
    <phoneticPr fontId="26"/>
  </si>
  <si>
    <t>酒類</t>
    <rPh sb="0" eb="1">
      <t>サケ</t>
    </rPh>
    <rPh sb="1" eb="2">
      <t>ルイ</t>
    </rPh>
    <phoneticPr fontId="6"/>
  </si>
  <si>
    <t>A15</t>
    <phoneticPr fontId="3"/>
  </si>
  <si>
    <t>繊維製品</t>
    <rPh sb="0" eb="2">
      <t>センイ</t>
    </rPh>
    <rPh sb="2" eb="4">
      <t>セイヒン</t>
    </rPh>
    <phoneticPr fontId="26"/>
  </si>
  <si>
    <t>紡績糸</t>
    <rPh sb="0" eb="2">
      <t>ボウセキ</t>
    </rPh>
    <rPh sb="2" eb="3">
      <t>イト</t>
    </rPh>
    <phoneticPr fontId="6"/>
  </si>
  <si>
    <t>その他の繊維工業製品</t>
    <rPh sb="2" eb="3">
      <t>タ</t>
    </rPh>
    <rPh sb="4" eb="6">
      <t>センイ</t>
    </rPh>
    <rPh sb="6" eb="8">
      <t>コウギョウ</t>
    </rPh>
    <rPh sb="8" eb="10">
      <t>セイヒン</t>
    </rPh>
    <phoneticPr fontId="6"/>
  </si>
  <si>
    <t>織物製・ニット製衣服</t>
    <rPh sb="2" eb="3">
      <t>セイ</t>
    </rPh>
    <rPh sb="7" eb="8">
      <t>セイ</t>
    </rPh>
    <rPh sb="8" eb="10">
      <t>イフク</t>
    </rPh>
    <phoneticPr fontId="6"/>
  </si>
  <si>
    <t>A16</t>
    <phoneticPr fontId="3"/>
  </si>
  <si>
    <t>パルプ・紙・木製品</t>
    <rPh sb="4" eb="5">
      <t>カミ</t>
    </rPh>
    <rPh sb="6" eb="9">
      <t>モクセイヒン</t>
    </rPh>
    <phoneticPr fontId="26"/>
  </si>
  <si>
    <t>木材</t>
    <rPh sb="0" eb="2">
      <t>モクザイ</t>
    </rPh>
    <phoneticPr fontId="3"/>
  </si>
  <si>
    <t>A39</t>
    <phoneticPr fontId="3"/>
  </si>
  <si>
    <t>その他の製造工業製品</t>
    <rPh sb="2" eb="3">
      <t>タ</t>
    </rPh>
    <rPh sb="4" eb="6">
      <t>セイゾウ</t>
    </rPh>
    <rPh sb="6" eb="8">
      <t>コウギョウ</t>
    </rPh>
    <rPh sb="8" eb="10">
      <t>セイヒン</t>
    </rPh>
    <phoneticPr fontId="26"/>
  </si>
  <si>
    <t>印刷・製版・製本</t>
    <rPh sb="3" eb="5">
      <t>セイハン</t>
    </rPh>
    <rPh sb="6" eb="8">
      <t>セイホン</t>
    </rPh>
    <phoneticPr fontId="6"/>
  </si>
  <si>
    <t>A20</t>
    <phoneticPr fontId="3"/>
  </si>
  <si>
    <t>化学製品</t>
    <rPh sb="0" eb="2">
      <t>カガク</t>
    </rPh>
    <rPh sb="2" eb="4">
      <t>セイヒン</t>
    </rPh>
    <phoneticPr fontId="26"/>
  </si>
  <si>
    <t>その他の無機化学工業製品</t>
    <rPh sb="8" eb="10">
      <t>コウギョウ</t>
    </rPh>
    <phoneticPr fontId="6"/>
  </si>
  <si>
    <t>石油化学系基礎製品</t>
    <rPh sb="0" eb="2">
      <t>セキユ</t>
    </rPh>
    <rPh sb="2" eb="4">
      <t>カガク</t>
    </rPh>
    <rPh sb="4" eb="5">
      <t>ケイ</t>
    </rPh>
    <rPh sb="5" eb="7">
      <t>キソ</t>
    </rPh>
    <rPh sb="7" eb="9">
      <t>セイヒン</t>
    </rPh>
    <phoneticPr fontId="6"/>
  </si>
  <si>
    <t>脂肪族中間物・環式中間物・合成染料・有機顔料</t>
    <rPh sb="0" eb="2">
      <t>シボウ</t>
    </rPh>
    <rPh sb="2" eb="3">
      <t>ゾク</t>
    </rPh>
    <rPh sb="3" eb="5">
      <t>チュウカン</t>
    </rPh>
    <rPh sb="5" eb="6">
      <t>ブツ</t>
    </rPh>
    <rPh sb="7" eb="8">
      <t>カン</t>
    </rPh>
    <rPh sb="8" eb="9">
      <t>シキ</t>
    </rPh>
    <rPh sb="9" eb="11">
      <t>チュウカン</t>
    </rPh>
    <rPh sb="11" eb="12">
      <t>ブツ</t>
    </rPh>
    <rPh sb="13" eb="15">
      <t>ゴウセイ</t>
    </rPh>
    <rPh sb="15" eb="17">
      <t>センリョウ</t>
    </rPh>
    <rPh sb="18" eb="20">
      <t>ユウキ</t>
    </rPh>
    <rPh sb="20" eb="22">
      <t>ガンリョウ</t>
    </rPh>
    <phoneticPr fontId="6"/>
  </si>
  <si>
    <t>その他の有機化学工業製品</t>
    <rPh sb="8" eb="10">
      <t>コウギョウ</t>
    </rPh>
    <phoneticPr fontId="6"/>
  </si>
  <si>
    <t>医薬品</t>
    <rPh sb="0" eb="3">
      <t>イヤクヒン</t>
    </rPh>
    <phoneticPr fontId="6"/>
  </si>
  <si>
    <t>油脂加工製品・界面活性剤</t>
  </si>
  <si>
    <t>A21</t>
    <phoneticPr fontId="3"/>
  </si>
  <si>
    <t>化粧品・歯磨</t>
    <rPh sb="0" eb="3">
      <t>ケショウヒン</t>
    </rPh>
    <rPh sb="4" eb="6">
      <t>ハミガ</t>
    </rPh>
    <phoneticPr fontId="26"/>
  </si>
  <si>
    <t>A22</t>
    <phoneticPr fontId="3"/>
  </si>
  <si>
    <t>石油・石炭製品</t>
    <rPh sb="0" eb="2">
      <t>セキユ</t>
    </rPh>
    <rPh sb="3" eb="5">
      <t>セキタン</t>
    </rPh>
    <rPh sb="5" eb="7">
      <t>セイヒン</t>
    </rPh>
    <phoneticPr fontId="26"/>
  </si>
  <si>
    <t>プラスチック・ゴム製品</t>
    <rPh sb="9" eb="11">
      <t>セイヒン</t>
    </rPh>
    <phoneticPr fontId="26"/>
  </si>
  <si>
    <t>A25</t>
    <phoneticPr fontId="3"/>
  </si>
  <si>
    <t>なめし革・革製品・毛皮(革製履物を除く)</t>
    <rPh sb="5" eb="6">
      <t>カワ</t>
    </rPh>
    <rPh sb="6" eb="8">
      <t>セイヒン</t>
    </rPh>
    <rPh sb="12" eb="14">
      <t>カワセイ</t>
    </rPh>
    <rPh sb="14" eb="16">
      <t>ハキモノ</t>
    </rPh>
    <rPh sb="17" eb="18">
      <t>ノゾ</t>
    </rPh>
    <phoneticPr fontId="26"/>
  </si>
  <si>
    <t>窯業・
土石製品</t>
    <rPh sb="0" eb="2">
      <t>ヨウギョウ</t>
    </rPh>
    <rPh sb="4" eb="6">
      <t>ドセキ</t>
    </rPh>
    <rPh sb="6" eb="8">
      <t>セイヒン</t>
    </rPh>
    <phoneticPr fontId="26"/>
  </si>
  <si>
    <t>鉄鋼</t>
    <rPh sb="0" eb="2">
      <t>テッコウ</t>
    </rPh>
    <phoneticPr fontId="26"/>
  </si>
  <si>
    <t>A27</t>
    <phoneticPr fontId="3"/>
  </si>
  <si>
    <t>鋳鍛造品(鉄)</t>
    <rPh sb="5" eb="6">
      <t>テツ</t>
    </rPh>
    <phoneticPr fontId="26"/>
  </si>
  <si>
    <t>A28</t>
    <phoneticPr fontId="3"/>
  </si>
  <si>
    <t>非鉄金属</t>
    <rPh sb="0" eb="2">
      <t>ヒテツ</t>
    </rPh>
    <rPh sb="2" eb="4">
      <t>キンゾク</t>
    </rPh>
    <phoneticPr fontId="26"/>
  </si>
  <si>
    <t>A29</t>
    <phoneticPr fontId="3"/>
  </si>
  <si>
    <t>金属製品</t>
    <rPh sb="0" eb="2">
      <t>キンゾク</t>
    </rPh>
    <rPh sb="2" eb="4">
      <t>セイヒン</t>
    </rPh>
    <phoneticPr fontId="26"/>
  </si>
  <si>
    <t>ガス・石油機器・暖房・調理装置</t>
    <rPh sb="11" eb="13">
      <t>チョウリ</t>
    </rPh>
    <rPh sb="13" eb="15">
      <t>ソウチ</t>
    </rPh>
    <phoneticPr fontId="26"/>
  </si>
  <si>
    <t>はん用機械</t>
    <rPh sb="2" eb="3">
      <t>ヨウ</t>
    </rPh>
    <rPh sb="3" eb="5">
      <t>キカイ</t>
    </rPh>
    <phoneticPr fontId="26"/>
  </si>
  <si>
    <t>その他のはん用機械</t>
    <rPh sb="2" eb="3">
      <t>タ</t>
    </rPh>
    <rPh sb="6" eb="7">
      <t>ヨウ</t>
    </rPh>
    <rPh sb="7" eb="9">
      <t>キカイ</t>
    </rPh>
    <phoneticPr fontId="6"/>
  </si>
  <si>
    <t>生産用機械</t>
    <rPh sb="0" eb="3">
      <t>セイサンヨウ</t>
    </rPh>
    <rPh sb="3" eb="5">
      <t>キカイ</t>
    </rPh>
    <phoneticPr fontId="26"/>
  </si>
  <si>
    <t>農業用機械</t>
    <rPh sb="2" eb="3">
      <t>ヨウ</t>
    </rPh>
    <phoneticPr fontId="6"/>
  </si>
  <si>
    <t>建設・鉱山機械</t>
    <rPh sb="0" eb="2">
      <t>ケンセツ</t>
    </rPh>
    <rPh sb="3" eb="5">
      <t>コウザン</t>
    </rPh>
    <phoneticPr fontId="6"/>
  </si>
  <si>
    <t>A31</t>
    <phoneticPr fontId="3"/>
  </si>
  <si>
    <t>生活関連産業用機械</t>
    <rPh sb="7" eb="9">
      <t>キカイ</t>
    </rPh>
    <phoneticPr fontId="6"/>
  </si>
  <si>
    <t>金属加工機械</t>
    <rPh sb="0" eb="2">
      <t>キンゾク</t>
    </rPh>
    <rPh sb="2" eb="4">
      <t>カコウ</t>
    </rPh>
    <rPh sb="4" eb="6">
      <t>キカイ</t>
    </rPh>
    <phoneticPr fontId="6"/>
  </si>
  <si>
    <t>業務用機械</t>
    <rPh sb="0" eb="3">
      <t>ギョウムヨウ</t>
    </rPh>
    <rPh sb="3" eb="5">
      <t>キカイ</t>
    </rPh>
    <phoneticPr fontId="26"/>
  </si>
  <si>
    <t>サービス用・娯楽用機器</t>
    <rPh sb="6" eb="9">
      <t>ゴラクヨウ</t>
    </rPh>
    <phoneticPr fontId="26"/>
  </si>
  <si>
    <t>計測機器</t>
    <rPh sb="0" eb="2">
      <t>ケイソク</t>
    </rPh>
    <rPh sb="2" eb="4">
      <t>キキ</t>
    </rPh>
    <phoneticPr fontId="6"/>
  </si>
  <si>
    <t>A33</t>
    <phoneticPr fontId="3"/>
  </si>
  <si>
    <t>光学機械・レンズ</t>
    <rPh sb="0" eb="2">
      <t>コウガク</t>
    </rPh>
    <rPh sb="2" eb="4">
      <t>キカイ</t>
    </rPh>
    <phoneticPr fontId="6"/>
  </si>
  <si>
    <t>電子部品</t>
    <rPh sb="0" eb="2">
      <t>デンシ</t>
    </rPh>
    <rPh sb="2" eb="4">
      <t>ブヒン</t>
    </rPh>
    <phoneticPr fontId="26"/>
  </si>
  <si>
    <t>電子デバイス</t>
    <rPh sb="0" eb="2">
      <t>デンシ</t>
    </rPh>
    <phoneticPr fontId="6"/>
  </si>
  <si>
    <t>その他の電子部品</t>
    <rPh sb="2" eb="3">
      <t>タ</t>
    </rPh>
    <rPh sb="4" eb="6">
      <t>デンシ</t>
    </rPh>
    <rPh sb="6" eb="8">
      <t>ブヒン</t>
    </rPh>
    <phoneticPr fontId="6"/>
  </si>
  <si>
    <t>電子機械</t>
    <rPh sb="0" eb="2">
      <t>デンシ</t>
    </rPh>
    <rPh sb="2" eb="4">
      <t>キカイ</t>
    </rPh>
    <phoneticPr fontId="26"/>
  </si>
  <si>
    <t>産業用電気機器</t>
    <rPh sb="0" eb="3">
      <t>サンギョウヨウ</t>
    </rPh>
    <rPh sb="3" eb="5">
      <t>デンキ</t>
    </rPh>
    <rPh sb="5" eb="7">
      <t>キキ</t>
    </rPh>
    <phoneticPr fontId="6"/>
  </si>
  <si>
    <t>民生用電気機器</t>
    <rPh sb="0" eb="3">
      <t>ミンセイヨウ</t>
    </rPh>
    <rPh sb="3" eb="5">
      <t>デンキ</t>
    </rPh>
    <rPh sb="5" eb="7">
      <t>キキ</t>
    </rPh>
    <phoneticPr fontId="6"/>
  </si>
  <si>
    <t>電子応用装置</t>
    <rPh sb="0" eb="2">
      <t>デンシ</t>
    </rPh>
    <rPh sb="2" eb="4">
      <t>オウヨウ</t>
    </rPh>
    <rPh sb="4" eb="6">
      <t>ソウチ</t>
    </rPh>
    <phoneticPr fontId="6"/>
  </si>
  <si>
    <t>電気計測器</t>
    <rPh sb="0" eb="2">
      <t>デンキ</t>
    </rPh>
    <rPh sb="2" eb="5">
      <t>ケイソクキ</t>
    </rPh>
    <phoneticPr fontId="6"/>
  </si>
  <si>
    <t>その他の電気機械</t>
    <rPh sb="2" eb="3">
      <t>タ</t>
    </rPh>
    <rPh sb="4" eb="6">
      <t>デンキ</t>
    </rPh>
    <rPh sb="6" eb="8">
      <t>キカイ</t>
    </rPh>
    <phoneticPr fontId="6"/>
  </si>
  <si>
    <t>情報通信機器</t>
    <rPh sb="0" eb="2">
      <t>ジョウホウ</t>
    </rPh>
    <rPh sb="2" eb="4">
      <t>ツウシン</t>
    </rPh>
    <rPh sb="4" eb="6">
      <t>キキ</t>
    </rPh>
    <phoneticPr fontId="26"/>
  </si>
  <si>
    <t>映像・音響機器</t>
    <rPh sb="0" eb="2">
      <t>エイゾウ</t>
    </rPh>
    <rPh sb="3" eb="5">
      <t>オンキョウ</t>
    </rPh>
    <rPh sb="5" eb="7">
      <t>キキ</t>
    </rPh>
    <phoneticPr fontId="26"/>
  </si>
  <si>
    <t>電子計算機・同附属装置</t>
    <rPh sb="0" eb="2">
      <t>デンシ</t>
    </rPh>
    <rPh sb="2" eb="5">
      <t>ケイサンキ</t>
    </rPh>
    <rPh sb="6" eb="7">
      <t>ドウ</t>
    </rPh>
    <rPh sb="7" eb="9">
      <t>フゾク</t>
    </rPh>
    <rPh sb="9" eb="11">
      <t>ソウチ</t>
    </rPh>
    <phoneticPr fontId="6"/>
  </si>
  <si>
    <t>輸送機械</t>
    <rPh sb="0" eb="2">
      <t>ユソウ</t>
    </rPh>
    <rPh sb="2" eb="4">
      <t>キカイ</t>
    </rPh>
    <phoneticPr fontId="26"/>
  </si>
  <si>
    <t>A41</t>
    <phoneticPr fontId="3"/>
  </si>
  <si>
    <t>がん具・運動用品</t>
    <rPh sb="2" eb="3">
      <t>グ</t>
    </rPh>
    <rPh sb="4" eb="6">
      <t>ウンドウ</t>
    </rPh>
    <rPh sb="6" eb="8">
      <t>ヨウヒン</t>
    </rPh>
    <phoneticPr fontId="6"/>
  </si>
  <si>
    <t>その他の製造工業製品</t>
    <rPh sb="2" eb="3">
      <t>タ</t>
    </rPh>
    <rPh sb="4" eb="6">
      <t>セイゾウ</t>
    </rPh>
    <rPh sb="6" eb="8">
      <t>コウギョウ</t>
    </rPh>
    <rPh sb="8" eb="10">
      <t>セイヒン</t>
    </rPh>
    <phoneticPr fontId="6"/>
  </si>
  <si>
    <t>A46</t>
    <phoneticPr fontId="3"/>
  </si>
  <si>
    <t>再生資源回収・加工処理</t>
    <rPh sb="0" eb="2">
      <t>サイセイ</t>
    </rPh>
    <rPh sb="2" eb="4">
      <t>シゲン</t>
    </rPh>
    <rPh sb="4" eb="6">
      <t>カイシュウ</t>
    </rPh>
    <rPh sb="7" eb="9">
      <t>カコウ</t>
    </rPh>
    <rPh sb="9" eb="11">
      <t>ショリ</t>
    </rPh>
    <phoneticPr fontId="6"/>
  </si>
  <si>
    <t>建設</t>
    <rPh sb="0" eb="2">
      <t>ケンセツ</t>
    </rPh>
    <phoneticPr fontId="26"/>
  </si>
  <si>
    <t>A47</t>
    <phoneticPr fontId="3"/>
  </si>
  <si>
    <t>A48</t>
    <phoneticPr fontId="3"/>
  </si>
  <si>
    <t>A51</t>
    <phoneticPr fontId="3"/>
  </si>
  <si>
    <t>電力・ガス・熱供給</t>
    <rPh sb="0" eb="2">
      <t>デンリョク</t>
    </rPh>
    <rPh sb="6" eb="7">
      <t>ネツ</t>
    </rPh>
    <rPh sb="7" eb="9">
      <t>キョウキュウ</t>
    </rPh>
    <phoneticPr fontId="26"/>
  </si>
  <si>
    <t>A53</t>
    <phoneticPr fontId="3"/>
  </si>
  <si>
    <t>水道</t>
    <rPh sb="0" eb="2">
      <t>スイドウ</t>
    </rPh>
    <phoneticPr fontId="26"/>
  </si>
  <si>
    <t>廃棄物処理</t>
    <rPh sb="0" eb="3">
      <t>ハイキブツ</t>
    </rPh>
    <rPh sb="3" eb="5">
      <t>ショリ</t>
    </rPh>
    <phoneticPr fontId="26"/>
  </si>
  <si>
    <t>商業</t>
    <rPh sb="0" eb="2">
      <t>ショウギョウ</t>
    </rPh>
    <phoneticPr fontId="26"/>
  </si>
  <si>
    <t>金融・保険</t>
    <rPh sb="0" eb="2">
      <t>キンユウ</t>
    </rPh>
    <rPh sb="3" eb="5">
      <t>ホケン</t>
    </rPh>
    <phoneticPr fontId="26"/>
  </si>
  <si>
    <t>不動産</t>
    <rPh sb="0" eb="3">
      <t>フドウサン</t>
    </rPh>
    <phoneticPr fontId="26"/>
  </si>
  <si>
    <t>住宅賃貸料（帰属家賃）</t>
    <rPh sb="0" eb="2">
      <t>ジュウタク</t>
    </rPh>
    <rPh sb="2" eb="5">
      <t>チンタイリョウ</t>
    </rPh>
    <rPh sb="6" eb="8">
      <t>キゾク</t>
    </rPh>
    <rPh sb="8" eb="10">
      <t>ヤチン</t>
    </rPh>
    <phoneticPr fontId="6"/>
  </si>
  <si>
    <t>運輸・郵便</t>
    <rPh sb="0" eb="2">
      <t>ウンユ</t>
    </rPh>
    <rPh sb="3" eb="5">
      <t>ユウビン</t>
    </rPh>
    <phoneticPr fontId="26"/>
  </si>
  <si>
    <t>道路貨物輸送（自家輸送を除く。）</t>
    <rPh sb="7" eb="9">
      <t>ジカ</t>
    </rPh>
    <rPh sb="9" eb="11">
      <t>ユソウ</t>
    </rPh>
    <phoneticPr fontId="6"/>
  </si>
  <si>
    <t>自家輸送（旅客自動車）</t>
    <rPh sb="7" eb="10">
      <t>ジドウシャ</t>
    </rPh>
    <phoneticPr fontId="6"/>
  </si>
  <si>
    <t>自家輸送（貨物自動車）</t>
    <rPh sb="7" eb="10">
      <t>ジドウシャ</t>
    </rPh>
    <phoneticPr fontId="6"/>
  </si>
  <si>
    <t>A59</t>
    <phoneticPr fontId="3"/>
  </si>
  <si>
    <t>貨物利用運送</t>
    <rPh sb="2" eb="4">
      <t>リヨウ</t>
    </rPh>
    <rPh sb="4" eb="6">
      <t>ウンソウ</t>
    </rPh>
    <phoneticPr fontId="6"/>
  </si>
  <si>
    <t>その他の運輸附帯サービス</t>
    <rPh sb="6" eb="8">
      <t>フタイ</t>
    </rPh>
    <phoneticPr fontId="3"/>
  </si>
  <si>
    <t>A61</t>
    <phoneticPr fontId="3"/>
  </si>
  <si>
    <t>郵便・信書便</t>
    <rPh sb="3" eb="5">
      <t>シンショ</t>
    </rPh>
    <rPh sb="5" eb="6">
      <t>ビン</t>
    </rPh>
    <phoneticPr fontId="6"/>
  </si>
  <si>
    <t>情報通信</t>
    <rPh sb="0" eb="2">
      <t>ジョウホウ</t>
    </rPh>
    <rPh sb="2" eb="4">
      <t>ツウシン</t>
    </rPh>
    <phoneticPr fontId="26"/>
  </si>
  <si>
    <t>通信</t>
  </si>
  <si>
    <t>情報サービス</t>
    <rPh sb="0" eb="2">
      <t>ジョウホウ</t>
    </rPh>
    <phoneticPr fontId="6"/>
  </si>
  <si>
    <t>インターネット附随サービス</t>
    <rPh sb="7" eb="9">
      <t>フズイ</t>
    </rPh>
    <phoneticPr fontId="6"/>
  </si>
  <si>
    <t>映像・音声・文字情報制作</t>
    <rPh sb="0" eb="2">
      <t>エイゾウ</t>
    </rPh>
    <rPh sb="3" eb="5">
      <t>オンセイ</t>
    </rPh>
    <rPh sb="6" eb="8">
      <t>モジ</t>
    </rPh>
    <rPh sb="8" eb="10">
      <t>ジョウホウ</t>
    </rPh>
    <rPh sb="10" eb="12">
      <t>セイサク</t>
    </rPh>
    <phoneticPr fontId="6"/>
  </si>
  <si>
    <t>A64</t>
    <phoneticPr fontId="3"/>
  </si>
  <si>
    <t>公務</t>
    <rPh sb="0" eb="2">
      <t>コウム</t>
    </rPh>
    <phoneticPr fontId="26"/>
  </si>
  <si>
    <t>教育・研究</t>
    <rPh sb="0" eb="2">
      <t>キョウイク</t>
    </rPh>
    <rPh sb="3" eb="5">
      <t>ケンキュウ</t>
    </rPh>
    <phoneticPr fontId="26"/>
  </si>
  <si>
    <t>A66</t>
    <phoneticPr fontId="3"/>
  </si>
  <si>
    <t>医療・福祉</t>
    <rPh sb="0" eb="2">
      <t>イリョウ</t>
    </rPh>
    <rPh sb="3" eb="5">
      <t>フクシ</t>
    </rPh>
    <phoneticPr fontId="26"/>
  </si>
  <si>
    <t>医療</t>
    <rPh sb="0" eb="2">
      <t>イリョウ</t>
    </rPh>
    <phoneticPr fontId="6"/>
  </si>
  <si>
    <t>保健衛生</t>
    <rPh sb="0" eb="2">
      <t>ホケン</t>
    </rPh>
    <rPh sb="2" eb="4">
      <t>エイセイ</t>
    </rPh>
    <phoneticPr fontId="6"/>
  </si>
  <si>
    <t>社会保険・社会福祉</t>
    <rPh sb="0" eb="2">
      <t>シャカイ</t>
    </rPh>
    <rPh sb="2" eb="4">
      <t>ホケン</t>
    </rPh>
    <rPh sb="5" eb="7">
      <t>シャカイ</t>
    </rPh>
    <rPh sb="7" eb="9">
      <t>フクシ</t>
    </rPh>
    <phoneticPr fontId="6"/>
  </si>
  <si>
    <t>介護</t>
    <rPh sb="0" eb="2">
      <t>カイゴ</t>
    </rPh>
    <phoneticPr fontId="6"/>
  </si>
  <si>
    <t>他に分類されない会員制団体</t>
    <rPh sb="0" eb="1">
      <t>タ</t>
    </rPh>
    <rPh sb="2" eb="4">
      <t>ブンルイ</t>
    </rPh>
    <rPh sb="8" eb="11">
      <t>カイインセイ</t>
    </rPh>
    <rPh sb="11" eb="13">
      <t>ダンタイ</t>
    </rPh>
    <phoneticPr fontId="26"/>
  </si>
  <si>
    <t>その他の非営利団体サービス</t>
    <rPh sb="4" eb="7">
      <t>ヒエイリ</t>
    </rPh>
    <rPh sb="7" eb="9">
      <t>ダンタイ</t>
    </rPh>
    <phoneticPr fontId="6"/>
  </si>
  <si>
    <t>A67</t>
    <phoneticPr fontId="3"/>
  </si>
  <si>
    <t>対事業所
サービス</t>
    <rPh sb="0" eb="1">
      <t>タイ</t>
    </rPh>
    <rPh sb="1" eb="4">
      <t>ジギョウショ</t>
    </rPh>
    <phoneticPr fontId="26"/>
  </si>
  <si>
    <t>貸自動車業</t>
    <rPh sb="0" eb="1">
      <t>カ</t>
    </rPh>
    <rPh sb="1" eb="4">
      <t>ジドウシャ</t>
    </rPh>
    <rPh sb="4" eb="5">
      <t>ギョウ</t>
    </rPh>
    <phoneticPr fontId="6"/>
  </si>
  <si>
    <t>自動車整備</t>
    <rPh sb="0" eb="3">
      <t>ジドウシャ</t>
    </rPh>
    <rPh sb="3" eb="5">
      <t>セイビ</t>
    </rPh>
    <phoneticPr fontId="6"/>
  </si>
  <si>
    <t>その他の対事業所サービス</t>
    <rPh sb="2" eb="3">
      <t>ホカ</t>
    </rPh>
    <rPh sb="4" eb="5">
      <t>タイ</t>
    </rPh>
    <rPh sb="5" eb="8">
      <t>ジギョウショ</t>
    </rPh>
    <phoneticPr fontId="6"/>
  </si>
  <si>
    <t>対個人
サービス</t>
    <rPh sb="0" eb="1">
      <t>タイ</t>
    </rPh>
    <rPh sb="1" eb="3">
      <t>コジン</t>
    </rPh>
    <phoneticPr fontId="26"/>
  </si>
  <si>
    <t>宿泊業</t>
    <rPh sb="0" eb="2">
      <t>シュクハク</t>
    </rPh>
    <rPh sb="2" eb="3">
      <t>ギョウ</t>
    </rPh>
    <phoneticPr fontId="6"/>
  </si>
  <si>
    <t>飲食サービス</t>
    <rPh sb="0" eb="2">
      <t>インショク</t>
    </rPh>
    <phoneticPr fontId="6"/>
  </si>
  <si>
    <t>洗濯・理容・美容・浴場業</t>
    <rPh sb="0" eb="2">
      <t>センタク</t>
    </rPh>
    <rPh sb="3" eb="5">
      <t>リヨウ</t>
    </rPh>
    <rPh sb="6" eb="8">
      <t>ビヨウ</t>
    </rPh>
    <rPh sb="9" eb="11">
      <t>ヨクジョウ</t>
    </rPh>
    <rPh sb="11" eb="12">
      <t>ギョウ</t>
    </rPh>
    <phoneticPr fontId="6"/>
  </si>
  <si>
    <t>娯楽サービス</t>
    <rPh sb="0" eb="2">
      <t>ゴラク</t>
    </rPh>
    <phoneticPr fontId="6"/>
  </si>
  <si>
    <t>事務用品</t>
    <rPh sb="0" eb="2">
      <t>ジム</t>
    </rPh>
    <rPh sb="2" eb="4">
      <t>ヨウヒン</t>
    </rPh>
    <phoneticPr fontId="26"/>
  </si>
  <si>
    <t>事務用品</t>
    <rPh sb="0" eb="2">
      <t>ジム</t>
    </rPh>
    <rPh sb="2" eb="4">
      <t>ヨウヒン</t>
    </rPh>
    <phoneticPr fontId="6"/>
  </si>
  <si>
    <t>分類不明</t>
    <rPh sb="0" eb="2">
      <t>ブンルイ</t>
    </rPh>
    <rPh sb="2" eb="4">
      <t>フメイ</t>
    </rPh>
    <phoneticPr fontId="26"/>
  </si>
  <si>
    <t>分類不明</t>
    <rPh sb="0" eb="2">
      <t>ブンルイ</t>
    </rPh>
    <rPh sb="2" eb="4">
      <t>フメイ</t>
    </rPh>
    <phoneticPr fontId="6"/>
  </si>
  <si>
    <t>平成27年（2015年）東京都産業連関表　地域内表　（取引基本表、統合大分類）</t>
    <rPh sb="21" eb="23">
      <t>チイキ</t>
    </rPh>
    <rPh sb="23" eb="24">
      <t>ナイ</t>
    </rPh>
    <rPh sb="24" eb="25">
      <t>ヒョウ</t>
    </rPh>
    <rPh sb="27" eb="29">
      <t>トリヒキ</t>
    </rPh>
    <rPh sb="29" eb="31">
      <t>キホン</t>
    </rPh>
    <rPh sb="31" eb="32">
      <t>ヒョウ</t>
    </rPh>
    <rPh sb="33" eb="35">
      <t>トウゴウ</t>
    </rPh>
    <rPh sb="35" eb="38">
      <t>ダイブンルイ</t>
    </rPh>
    <phoneticPr fontId="20"/>
  </si>
  <si>
    <t>航空（長距離移動）</t>
  </si>
  <si>
    <t>新幹線・鉄道（長距離移動）</t>
  </si>
  <si>
    <t>長距離バス</t>
  </si>
  <si>
    <t>航空（短距離移動）</t>
  </si>
  <si>
    <t>鉄道･モノレール（短距離移動）</t>
  </si>
  <si>
    <t>近郊バス</t>
  </si>
  <si>
    <t>船舶</t>
  </si>
  <si>
    <t>農産物</t>
  </si>
  <si>
    <t>水産物</t>
  </si>
  <si>
    <t>その他食料品・飲料・酒・たばこ</t>
  </si>
  <si>
    <t>衣類・帽子・ハンカチなど繊維製品</t>
  </si>
  <si>
    <t>靴・かばんなど皮革製品</t>
  </si>
  <si>
    <t>化粧品・医薬品・写真フィルムなど</t>
  </si>
  <si>
    <t>その他土産代・買物代</t>
  </si>
  <si>
    <t>温泉・温浴施設・エステ・リラクゼーション</t>
  </si>
  <si>
    <t>テーマパーク・遊園地</t>
  </si>
  <si>
    <t>美術館・博物館・資料館・動植物園・水族館など</t>
  </si>
  <si>
    <t>スポーツ施設利用料</t>
  </si>
  <si>
    <t>舞台・音楽鑑賞</t>
  </si>
  <si>
    <t>レンタル料</t>
  </si>
  <si>
    <t>その他娯楽等サービス費</t>
  </si>
  <si>
    <t>資料：都民のくらしむき(平成27年･年報)(東京都） 第14表（円）</t>
    <phoneticPr fontId="3"/>
  </si>
  <si>
    <t>詳細は、以下HPに掲載している平成27年（2015年）東京都産業連関表報告書25頁～42頁などをご覧ください。</t>
    <rPh sb="0" eb="2">
      <t>ショウサイ</t>
    </rPh>
    <rPh sb="4" eb="6">
      <t>イカ</t>
    </rPh>
    <rPh sb="9" eb="11">
      <t>ケイサイ</t>
    </rPh>
    <rPh sb="15" eb="17">
      <t>ヘイセイ</t>
    </rPh>
    <rPh sb="19" eb="20">
      <t>ネン</t>
    </rPh>
    <rPh sb="25" eb="26">
      <t>ネン</t>
    </rPh>
    <rPh sb="27" eb="30">
      <t>トウキョウト</t>
    </rPh>
    <rPh sb="30" eb="32">
      <t>サンギョウ</t>
    </rPh>
    <rPh sb="32" eb="34">
      <t>レンカン</t>
    </rPh>
    <rPh sb="34" eb="35">
      <t>ヒョウ</t>
    </rPh>
    <rPh sb="35" eb="38">
      <t>ホウコクショ</t>
    </rPh>
    <rPh sb="40" eb="41">
      <t>ページ</t>
    </rPh>
    <rPh sb="44" eb="45">
      <t>ページ</t>
    </rPh>
    <rPh sb="49" eb="50">
      <t>ラン</t>
    </rPh>
    <phoneticPr fontId="3"/>
  </si>
  <si>
    <t>https://www.toukei.metro.tokyo.lg.jp/sanren/2015/sr15tf0010.pdf</t>
    <phoneticPr fontId="3"/>
  </si>
  <si>
    <t>（参考）平成27年（2015年）東京都産業連関表　部門分類</t>
    <rPh sb="1" eb="3">
      <t>サンコウ</t>
    </rPh>
    <rPh sb="4" eb="6">
      <t>ヘイセイ</t>
    </rPh>
    <rPh sb="8" eb="9">
      <t>ネン</t>
    </rPh>
    <rPh sb="14" eb="15">
      <t>ネン</t>
    </rPh>
    <rPh sb="16" eb="19">
      <t>トウキョウト</t>
    </rPh>
    <rPh sb="19" eb="21">
      <t>サンギョウ</t>
    </rPh>
    <rPh sb="21" eb="23">
      <t>レンカン</t>
    </rPh>
    <rPh sb="23" eb="24">
      <t>ヒョウ</t>
    </rPh>
    <rPh sb="25" eb="27">
      <t>ブモン</t>
    </rPh>
    <rPh sb="27" eb="29">
      <t>ブンルイ</t>
    </rPh>
    <phoneticPr fontId="51"/>
  </si>
  <si>
    <t>このシートでは、東京都産業連関表の部門分類を確認できます。各部門の代表的な製品・産業名を例示しています。</t>
    <rPh sb="8" eb="11">
      <t>トウキョウト</t>
    </rPh>
    <rPh sb="11" eb="13">
      <t>サンギョウ</t>
    </rPh>
    <rPh sb="13" eb="15">
      <t>レンカン</t>
    </rPh>
    <rPh sb="15" eb="16">
      <t>ヒョウ</t>
    </rPh>
    <rPh sb="17" eb="19">
      <t>ブモン</t>
    </rPh>
    <rPh sb="19" eb="21">
      <t>ブンルイ</t>
    </rPh>
    <rPh sb="22" eb="24">
      <t>カクニン</t>
    </rPh>
    <rPh sb="29" eb="32">
      <t>カクブモン</t>
    </rPh>
    <rPh sb="44" eb="46">
      <t>レイジ</t>
    </rPh>
    <phoneticPr fontId="51"/>
  </si>
  <si>
    <t>「製品・産業（例示）」列を確認し、入力しようとする財・サービスが、どの部門に対応するか判断します。部門が確定したら、該当部門のコードを入力シートのコード欄に入力してください。</t>
    <rPh sb="1" eb="3">
      <t>セイヒン</t>
    </rPh>
    <rPh sb="4" eb="6">
      <t>サンギョウ</t>
    </rPh>
    <rPh sb="7" eb="9">
      <t>レイジ</t>
    </rPh>
    <rPh sb="11" eb="12">
      <t>レツ</t>
    </rPh>
    <rPh sb="13" eb="15">
      <t>カクニン</t>
    </rPh>
    <rPh sb="17" eb="19">
      <t>ニュウリョク</t>
    </rPh>
    <rPh sb="25" eb="26">
      <t>ザイ</t>
    </rPh>
    <rPh sb="35" eb="37">
      <t>ブモン</t>
    </rPh>
    <rPh sb="38" eb="40">
      <t>タイオウ</t>
    </rPh>
    <rPh sb="43" eb="45">
      <t>ハンダン</t>
    </rPh>
    <phoneticPr fontId="52"/>
  </si>
  <si>
    <t>なお、部門の確定に注意が必要な製品・産業名については、太字で表示しています。</t>
    <rPh sb="27" eb="29">
      <t>フトジ</t>
    </rPh>
    <phoneticPr fontId="51"/>
  </si>
  <si>
    <t>部門番号</t>
  </si>
  <si>
    <t>統合大分類</t>
  </si>
  <si>
    <t xml:space="preserve">   統合中分類</t>
  </si>
  <si>
    <t>統合小分類</t>
  </si>
  <si>
    <t>製品・産業　（例示）</t>
  </si>
  <si>
    <t>農林漁業</t>
    <rPh sb="2" eb="3">
      <t>ギョ</t>
    </rPh>
    <phoneticPr fontId="31"/>
  </si>
  <si>
    <t>耕種農業</t>
  </si>
  <si>
    <t>米、稲わら、小麦、大麦、裸麦</t>
    <rPh sb="12" eb="13">
      <t>ハダカ</t>
    </rPh>
    <rPh sb="13" eb="14">
      <t>ムギ</t>
    </rPh>
    <phoneticPr fontId="31"/>
  </si>
  <si>
    <t>さつまいも、じゃがいも、大豆、えんどう、そらまめ、いんげん豆、小豆、らっかせい</t>
    <rPh sb="29" eb="30">
      <t>マメ</t>
    </rPh>
    <rPh sb="31" eb="33">
      <t>アズキ</t>
    </rPh>
    <phoneticPr fontId="31"/>
  </si>
  <si>
    <t>かぼちゃ、ピーマン、きゅうり、メロン、すいか、なす、トマト、さやえんどう、さやいんげん、キャベツ、はくさい、ほうれんそう、ねぎ、たまねぎ、にら、みつば、しゅんぎく、にんにく、レタス、セロリ、カリフラワー、ブロッコリー、アスパラガス、たけのこ、だいこん、かぶ、にんじん、ごぼう、さといも、れんこん、しょうが、いちご、もやし、あしたば、枝豆、うど、やまいも</t>
    <rPh sb="166" eb="168">
      <t>エダマメ</t>
    </rPh>
    <phoneticPr fontId="31"/>
  </si>
  <si>
    <t>みかん、オレンジ、はっさく、グレープフルーツ、りんご、ぶどう、なし、もも、うめ、びわ、かき、くり、キウイフルーツ、パインアップル、バナナ、レモン、ブルーベリー、パッションフルーツ</t>
    <phoneticPr fontId="31"/>
  </si>
  <si>
    <r>
      <rPr>
        <sz val="11"/>
        <rFont val="ＭＳ Ｐゴシック"/>
        <family val="3"/>
        <charset val="128"/>
      </rPr>
      <t>さとうきび、コーヒー豆、カカオ豆、茶（生葉）、ホップ、そば、とうもろこし、あわ、きび、なたね、ごま、オリーブ、こんにゃくいも、香辛料作物　</t>
    </r>
    <r>
      <rPr>
        <b/>
        <sz val="11"/>
        <rFont val="ＭＳ Ｐゴシック"/>
        <family val="3"/>
        <charset val="128"/>
      </rPr>
      <t>※きのこは「</t>
    </r>
    <r>
      <rPr>
        <b/>
        <sz val="11"/>
        <rFont val="Meiryo UI"/>
        <family val="3"/>
        <charset val="128"/>
      </rPr>
      <t xml:space="preserve">015 </t>
    </r>
    <r>
      <rPr>
        <b/>
        <sz val="11"/>
        <rFont val="ＭＳ Ｐゴシック"/>
        <family val="3"/>
        <charset val="128"/>
      </rPr>
      <t>林業」</t>
    </r>
    <rPh sb="15" eb="16">
      <t>マメ</t>
    </rPh>
    <rPh sb="63" eb="66">
      <t>コウシンリョウ</t>
    </rPh>
    <rPh sb="66" eb="68">
      <t>サクモツ</t>
    </rPh>
    <phoneticPr fontId="31"/>
  </si>
  <si>
    <r>
      <rPr>
        <sz val="11"/>
        <rFont val="ＭＳ Ｐゴシック"/>
        <family val="3"/>
        <charset val="128"/>
      </rPr>
      <t>獣医業、カントリーエレベーター、ライスセンター、種付け、選果場、</t>
    </r>
    <r>
      <rPr>
        <b/>
        <sz val="11"/>
        <rFont val="ＭＳ Ｐゴシック"/>
        <family val="3"/>
        <charset val="128"/>
      </rPr>
      <t>※造園業・植木業は「</t>
    </r>
    <r>
      <rPr>
        <b/>
        <sz val="11"/>
        <rFont val="Meiryo UI"/>
        <family val="3"/>
        <charset val="128"/>
      </rPr>
      <t xml:space="preserve">679 </t>
    </r>
    <r>
      <rPr>
        <b/>
        <sz val="11"/>
        <rFont val="ＭＳ Ｐゴシック"/>
        <family val="3"/>
        <charset val="128"/>
      </rPr>
      <t>その他の対個人サービス」</t>
    </r>
    <rPh sb="28" eb="31">
      <t>センカジョウ</t>
    </rPh>
    <phoneticPr fontId="31"/>
  </si>
  <si>
    <t>苗木、立木の成長</t>
  </si>
  <si>
    <t>丸太、立木を購入し、素材にして販売</t>
  </si>
  <si>
    <r>
      <rPr>
        <sz val="11"/>
        <rFont val="ＭＳ Ｐゴシック"/>
        <family val="3"/>
        <charset val="128"/>
      </rPr>
      <t>沿岸・沖合・遠洋漁業（魚類、えび、かに、いか、たこ、うに、なまこ、貝類、海藻類</t>
    </r>
    <r>
      <rPr>
        <sz val="11"/>
        <rFont val="DejaVu Sans"/>
        <family val="2"/>
      </rPr>
      <t>(</t>
    </r>
    <r>
      <rPr>
        <sz val="11"/>
        <rFont val="ＭＳ Ｐゴシック"/>
        <family val="3"/>
        <charset val="128"/>
      </rPr>
      <t>昆布、わかめ、のり等</t>
    </r>
    <r>
      <rPr>
        <sz val="11"/>
        <rFont val="DejaVu Sans"/>
        <family val="2"/>
      </rPr>
      <t>)</t>
    </r>
    <r>
      <rPr>
        <sz val="11"/>
        <rFont val="ＭＳ Ｐゴシック"/>
        <family val="3"/>
        <charset val="128"/>
      </rPr>
      <t>、まあじ、ぶり、たい、真珠）</t>
    </r>
    <rPh sb="34" eb="35">
      <t>ルイ</t>
    </rPh>
    <rPh sb="38" eb="39">
      <t>ルイ</t>
    </rPh>
    <rPh sb="40" eb="42">
      <t>コンブ</t>
    </rPh>
    <rPh sb="49" eb="50">
      <t>トウ</t>
    </rPh>
    <phoneticPr fontId="31"/>
  </si>
  <si>
    <t>石炭・亜炭・原油・天然ガスの掘採</t>
  </si>
  <si>
    <t>その他の鉱業</t>
    <rPh sb="2" eb="3">
      <t>タ</t>
    </rPh>
    <rPh sb="4" eb="6">
      <t>コウギョウ</t>
    </rPh>
    <phoneticPr fontId="31"/>
  </si>
  <si>
    <t>砂利・砕石</t>
  </si>
  <si>
    <t>砂・砂利・玉石の掘採、砕石、石材</t>
    <rPh sb="11" eb="13">
      <t>サイセキ</t>
    </rPh>
    <rPh sb="14" eb="16">
      <t>セキザイ</t>
    </rPh>
    <phoneticPr fontId="31"/>
  </si>
  <si>
    <t>その他の鉱物</t>
    <phoneticPr fontId="31"/>
  </si>
  <si>
    <r>
      <rPr>
        <sz val="11"/>
        <rFont val="ＭＳ Ｐゴシック"/>
        <family val="3"/>
        <charset val="128"/>
      </rPr>
      <t>金・銀・砂金・鉛・亜鉛・鉄鉱、銅、ウランの掘採</t>
    </r>
    <r>
      <rPr>
        <sz val="11"/>
        <rFont val="DejaVu Sans"/>
        <family val="2"/>
      </rPr>
      <t>,</t>
    </r>
    <r>
      <rPr>
        <sz val="11"/>
        <rFont val="ＭＳ Ｐゴシック"/>
        <family val="3"/>
        <charset val="128"/>
      </rPr>
      <t>石灰石、ドロマイト、ろう石、けい石、粘土、長石、重晶石、ベントナイトの掘採</t>
    </r>
    <phoneticPr fontId="31"/>
  </si>
  <si>
    <t>畜産食料品</t>
    <phoneticPr fontId="31"/>
  </si>
  <si>
    <t>牛肉、豚肉、鶏肉、羊肉、馬肉等、肉加工品（ハム、焼豚、ベーコン）、びん缶詰（コンビーフ、うずら）、飲用牛乳、チーズ、バター、アイスクリーム、乳酸菌飲料、れん乳、発酵乳、精製はちみつ、乾燥卵</t>
    <phoneticPr fontId="31"/>
  </si>
  <si>
    <t>精米、小麦粉、米ぬか、そば粉、こんにゃく粉</t>
  </si>
  <si>
    <t>めん、パン、マカロニ、サンドイッチ、キャラメル、ドロップ、チョコ、和菓子、スナック菓子、ガム、ケーキ</t>
  </si>
  <si>
    <t>酒類</t>
  </si>
  <si>
    <r>
      <t>清酒、ビール、ウィスキー、ワイン、ブランデー、焼酎、果実酒、</t>
    </r>
    <r>
      <rPr>
        <b/>
        <sz val="11"/>
        <rFont val="DejaVu Sans"/>
        <family val="2"/>
      </rPr>
      <t>※甘酒は「</t>
    </r>
    <r>
      <rPr>
        <b/>
        <sz val="11"/>
        <rFont val="Meiryo UI"/>
        <family val="3"/>
        <charset val="128"/>
      </rPr>
      <t xml:space="preserve">111 </t>
    </r>
    <r>
      <rPr>
        <b/>
        <sz val="11"/>
        <rFont val="DejaVu Sans"/>
        <family val="2"/>
      </rPr>
      <t>食料品」</t>
    </r>
  </si>
  <si>
    <r>
      <t>緑茶飲料、麦茶飲料、コーヒー、清涼飲料、製氷、ミネラルウォーター、</t>
    </r>
    <r>
      <rPr>
        <b/>
        <sz val="11"/>
        <rFont val="DejaVu Sans"/>
        <family val="2"/>
      </rPr>
      <t>※野菜ジュース・濃縮果汁・天然果汁は「</t>
    </r>
    <r>
      <rPr>
        <b/>
        <sz val="11"/>
        <rFont val="Meiryo UI"/>
        <family val="3"/>
        <charset val="128"/>
      </rPr>
      <t xml:space="preserve">111 </t>
    </r>
    <r>
      <rPr>
        <b/>
        <sz val="11"/>
        <rFont val="DejaVu Sans"/>
        <family val="2"/>
      </rPr>
      <t>食料品」</t>
    </r>
  </si>
  <si>
    <t>家畜・養魚用飼料、ペットフード、有機質肥料、たい肥</t>
  </si>
  <si>
    <t>紡績糸</t>
    <rPh sb="2" eb="3">
      <t>イト</t>
    </rPh>
    <phoneticPr fontId="31"/>
  </si>
  <si>
    <t>生糸、綿糸、化学繊維紡績糸（アセテート、ナイロン、アクリル、ポリエステル）、毛糸</t>
  </si>
  <si>
    <t>綿織物、スフ織物、絹織物、毛織物</t>
  </si>
  <si>
    <t>その他の繊維工業製品</t>
  </si>
  <si>
    <t>衣服・その他の繊維既製品</t>
  </si>
  <si>
    <t>織物製・ニット製衣服</t>
    <rPh sb="0" eb="2">
      <t>オリモノ</t>
    </rPh>
    <rPh sb="2" eb="3">
      <t>セイ</t>
    </rPh>
    <rPh sb="7" eb="8">
      <t>セイ</t>
    </rPh>
    <rPh sb="8" eb="10">
      <t>イフク</t>
    </rPh>
    <phoneticPr fontId="31"/>
  </si>
  <si>
    <t>木材・木製品</t>
  </si>
  <si>
    <t>木材</t>
  </si>
  <si>
    <t>製材、ベニヤ板、合板、床板、木材チップ</t>
  </si>
  <si>
    <t>パーティクルボード、木箱、酒たる、おけ、コルク栓、げた</t>
  </si>
  <si>
    <t>木製・金属製（机、テーブル、いす、流し台、たんす、すだれ、額縁、雨戸、ふすま）</t>
  </si>
  <si>
    <t>段ボール箱、紙コップ、紙皿、セメント袋、ショッピングバッグ</t>
  </si>
  <si>
    <t>ティッシュペーパー、トイレットペーパー、紙タオル、生理用品、紙おむつ、封筒、ノート、手帳、原稿用紙、便箋、名札台紙、ガムテープ（紙）</t>
  </si>
  <si>
    <t>その他製造工業製品</t>
    <rPh sb="2" eb="3">
      <t>タ</t>
    </rPh>
    <rPh sb="3" eb="5">
      <t>セイゾウ</t>
    </rPh>
    <rPh sb="5" eb="7">
      <t>コウギョウ</t>
    </rPh>
    <rPh sb="7" eb="9">
      <t>セイヒン</t>
    </rPh>
    <phoneticPr fontId="31"/>
  </si>
  <si>
    <r>
      <t>書籍・雑誌・新聞・カレンダー・缶詰ラベル・広告・紙幣等の印刷、製版、製本、</t>
    </r>
    <r>
      <rPr>
        <b/>
        <sz val="11"/>
        <rFont val="DejaVu Sans"/>
        <family val="2"/>
      </rPr>
      <t>※書籍・雑誌・新聞の発行は「</t>
    </r>
    <r>
      <rPr>
        <b/>
        <sz val="11"/>
        <rFont val="Meiryo UI"/>
        <family val="3"/>
        <charset val="128"/>
      </rPr>
      <t xml:space="preserve">595 </t>
    </r>
    <r>
      <rPr>
        <b/>
        <sz val="11"/>
        <rFont val="DejaVu Sans"/>
        <family val="2"/>
      </rPr>
      <t>映像・音声・文字情報制作」</t>
    </r>
  </si>
  <si>
    <t>アンモニア、アンモニア水、窒素質・りん酸質肥料、複合肥料</t>
  </si>
  <si>
    <t>石油化学系基礎製品</t>
    <rPh sb="4" eb="5">
      <t>ケイ</t>
    </rPh>
    <phoneticPr fontId="31"/>
  </si>
  <si>
    <t>エチレン、プロピレン、ブタン、純ベンゼン、純トルエン、キシレン</t>
  </si>
  <si>
    <r>
      <rPr>
        <sz val="11"/>
        <rFont val="ＭＳ Ｐゴシック"/>
        <family val="3"/>
        <charset val="128"/>
      </rPr>
      <t>有機化学工業製品</t>
    </r>
    <r>
      <rPr>
        <sz val="11"/>
        <rFont val="DejaVu Sans"/>
        <family val="2"/>
      </rPr>
      <t>(</t>
    </r>
    <r>
      <rPr>
        <sz val="11"/>
        <rFont val="ＭＳ Ｐゴシック"/>
        <family val="3"/>
        <charset val="128"/>
      </rPr>
      <t>石油化学系基礎製品・合成樹脂を除く。</t>
    </r>
    <r>
      <rPr>
        <sz val="11"/>
        <rFont val="DejaVu Sans"/>
        <family val="2"/>
      </rPr>
      <t>)</t>
    </r>
    <rPh sb="9" eb="11">
      <t>セキユ</t>
    </rPh>
    <rPh sb="11" eb="13">
      <t>カガク</t>
    </rPh>
    <rPh sb="13" eb="14">
      <t>ケイ</t>
    </rPh>
    <rPh sb="14" eb="16">
      <t>キソ</t>
    </rPh>
    <rPh sb="16" eb="18">
      <t>セイヒン</t>
    </rPh>
    <rPh sb="19" eb="21">
      <t>ゴウセイ</t>
    </rPh>
    <rPh sb="21" eb="23">
      <t>ジュシ</t>
    </rPh>
    <rPh sb="24" eb="25">
      <t>ノゾ</t>
    </rPh>
    <phoneticPr fontId="31"/>
  </si>
  <si>
    <t>脂肪族中間物・環式中間物・合成染料・有機顔料</t>
    <rPh sb="13" eb="15">
      <t>ゴウセイ</t>
    </rPh>
    <rPh sb="15" eb="17">
      <t>センリョウ</t>
    </rPh>
    <rPh sb="18" eb="20">
      <t>ユウキ</t>
    </rPh>
    <rPh sb="20" eb="22">
      <t>ガンリョウ</t>
    </rPh>
    <phoneticPr fontId="31"/>
  </si>
  <si>
    <t>フェノール樹脂、ユリア樹脂、メラミン樹脂、ポリエチレン、塩化ビニル樹脂、ポリアミド系樹脂、石油系樹脂</t>
  </si>
  <si>
    <t>レーヨン、アセテート、ナイロン・ポリエステル・アクリル・ビニロン・ポリプロピレン長繊維糸・短繊維</t>
  </si>
  <si>
    <t>油脂加工製品・界面活性剤</t>
    <phoneticPr fontId="31"/>
  </si>
  <si>
    <t>化粧品・歯磨</t>
    <rPh sb="0" eb="3">
      <t>ケショウヒン</t>
    </rPh>
    <rPh sb="4" eb="6">
      <t>ハミガ</t>
    </rPh>
    <phoneticPr fontId="31"/>
  </si>
  <si>
    <t>塗料、印刷インキ、シンナー</t>
  </si>
  <si>
    <t>石油・石炭製品</t>
    <phoneticPr fontId="31"/>
  </si>
  <si>
    <r>
      <t>ガソリン、ジェット燃料油、灯油、軽油、</t>
    </r>
    <r>
      <rPr>
        <sz val="11"/>
        <rFont val="Meiryo UI"/>
        <family val="3"/>
        <charset val="128"/>
      </rPr>
      <t>A</t>
    </r>
    <r>
      <rPr>
        <sz val="11"/>
        <rFont val="DejaVu Sans"/>
        <family val="2"/>
      </rPr>
      <t>重油、</t>
    </r>
    <r>
      <rPr>
        <sz val="11"/>
        <rFont val="Meiryo UI"/>
        <family val="3"/>
        <charset val="128"/>
      </rPr>
      <t>B</t>
    </r>
    <r>
      <rPr>
        <sz val="11"/>
        <rFont val="DejaVu Sans"/>
        <family val="2"/>
      </rPr>
      <t>重油、</t>
    </r>
    <r>
      <rPr>
        <sz val="11"/>
        <rFont val="Meiryo UI"/>
        <family val="3"/>
        <charset val="128"/>
      </rPr>
      <t>C</t>
    </r>
    <r>
      <rPr>
        <sz val="11"/>
        <rFont val="DejaVu Sans"/>
        <family val="2"/>
      </rPr>
      <t>重油、ナフサ、液化石油ガス、グリース、潤滑油、アスファルト、パラフィン、石油ガス</t>
    </r>
  </si>
  <si>
    <t>コークス、練炭、豆炭、コールタール、舗装材料</t>
  </si>
  <si>
    <t>プラスチック・ゴム製品</t>
    <rPh sb="9" eb="11">
      <t>セイヒン</t>
    </rPh>
    <phoneticPr fontId="31"/>
  </si>
  <si>
    <r>
      <t>プラスチック製（ビニル袋、シート、</t>
    </r>
    <r>
      <rPr>
        <sz val="11"/>
        <rFont val="Meiryo UI"/>
        <family val="3"/>
        <charset val="128"/>
      </rPr>
      <t>ID</t>
    </r>
    <r>
      <rPr>
        <sz val="11"/>
        <rFont val="DejaVu Sans"/>
        <family val="2"/>
      </rPr>
      <t>カード、いすカバー、カーテン、自動車カバー、テーブルカバー、テント、粘着テープ、風呂敷、帽子、レインコート、ワッペン、板、棒、管、ホース、雨とい、スポンジ、断熱材（発砲製品）、発砲スチロール、カップラーメン容器、畳床、自動車ダッシュボード、ホイールキャップ、プッシュボタン、ネジ、家庭用風呂、浄化槽、パイプ、コンテナ、安全帽、海上用ブイ、カラーコーン、ヘルメット、納豆容器、薬瓶、水筒、洗剤・シャンプー容器、灯油缶、哺乳瓶、飲料容器、マヨネーズ容器、かご、箱、おけ、植木鉢、コップ、皿、食器、蠅たたき、洗濯ばさみ、風呂ふた、ようじ、レモン絞り器、キャッシュカード、消しゴム、人工芝、つり革、トイレ、歯ブラシ柄、ビニルテープ、湯たんぽ、まな板、ゴミ箱、ラッピングフィルム）、</t>
    </r>
    <r>
      <rPr>
        <b/>
        <sz val="11"/>
        <rFont val="DejaVu Sans"/>
        <family val="2"/>
      </rPr>
      <t>※プラスチック製履物は「</t>
    </r>
    <r>
      <rPr>
        <b/>
        <sz val="11"/>
        <rFont val="Meiryo UI"/>
        <family val="3"/>
        <charset val="128"/>
      </rPr>
      <t xml:space="preserve">222 </t>
    </r>
    <r>
      <rPr>
        <b/>
        <sz val="11"/>
        <rFont val="DejaVu Sans"/>
        <family val="2"/>
      </rPr>
      <t>ゴム製品」</t>
    </r>
  </si>
  <si>
    <t>タイヤ、チューブ</t>
  </si>
  <si>
    <r>
      <t>地下足袋、ゴム底布靴、スリッパ、総ゴム靴、プラスチック製履物（サンダル、草履、運動靴）、コンベアゴムベルト、ゴムホース、水まくら、手術用手袋、消しゴム、ゴムバンド、ゴムガス管、ゴムテープ、エアマットレス、サック、吸着盤、ふた、栓、潜水服、卓球用ラバー、</t>
    </r>
    <r>
      <rPr>
        <sz val="11"/>
        <rFont val="Meiryo UI"/>
        <family val="3"/>
        <charset val="128"/>
      </rPr>
      <t>TV</t>
    </r>
    <r>
      <rPr>
        <sz val="11"/>
        <rFont val="DejaVu Sans"/>
        <family val="2"/>
      </rPr>
      <t>ゴム足</t>
    </r>
  </si>
  <si>
    <t>なめし革・革製品・毛皮</t>
    <rPh sb="5" eb="6">
      <t>カワ</t>
    </rPh>
    <rPh sb="6" eb="8">
      <t>セイヒン</t>
    </rPh>
    <phoneticPr fontId="31"/>
  </si>
  <si>
    <t>紳士用・婦人用・子供用革靴、登山靴、スケート靴、ゴルフ靴、作業用革靴</t>
  </si>
  <si>
    <t>なめし革、ベルト、ランドセル、財布、ハンドバッグ、馬具、むち、腕時計革バンド</t>
  </si>
  <si>
    <t>板ガラス、安全ガラス、複層ガラス</t>
  </si>
  <si>
    <t>ガラス短繊維フェルト、ガラス短繊維ボード、ガラス長繊維ロービング、光ファイバ（素線）</t>
  </si>
  <si>
    <t>カーブミラー、自動車ガラス、鏡、フラスコ、ビーカー、試験管、薬瓶、シリンダ、シャーレ、花瓶、金魚鉢、灰皿、文鎮、グラス、醤油差し、果物皿、紅茶ポット、レンズ、信号用ガラス、タイル、風鈴、ネームプレート</t>
  </si>
  <si>
    <t>セメント</t>
  </si>
  <si>
    <t>生コンクリート</t>
  </si>
  <si>
    <r>
      <t>電柱、杭、雨水ます、漁礁、水槽、タイル風呂、マンホールふた、板、浄化槽、テトラポッド、とうろう、土台、橋げた、まくら木、</t>
    </r>
    <r>
      <rPr>
        <sz val="11"/>
        <rFont val="Meiryo UI"/>
        <family val="3"/>
        <charset val="128"/>
      </rPr>
      <t>U</t>
    </r>
    <r>
      <rPr>
        <sz val="11"/>
        <rFont val="DejaVu Sans"/>
        <family val="2"/>
      </rPr>
      <t>字溝、遠心力鉄筋コンクリート管、ヒューム管、積ブロック、法止めブロック、ボックスカルバート、</t>
    </r>
    <r>
      <rPr>
        <sz val="11"/>
        <rFont val="Meiryo UI"/>
        <family val="3"/>
        <charset val="128"/>
      </rPr>
      <t>L</t>
    </r>
    <r>
      <rPr>
        <sz val="11"/>
        <rFont val="DejaVu Sans"/>
        <family val="2"/>
      </rPr>
      <t>字溝、点字ブロック、人造大理石、煙突、石綿スレートかわら、セメントかわら</t>
    </r>
  </si>
  <si>
    <t>タイル、便器、水槽、浴槽、電気絶縁材料、管、耐熱製品、ビーカー、置物、玩具、急す、皿、コップ、食器、瀬戸物、茶碗、とっくり、土瓶、はしおき、植木鉢、すりばち、壺、かめ、花器、灰皿、たこつぼ、とうろう、湯たんぽ、ネームプレート</t>
  </si>
  <si>
    <t>耐火れんが、耐火モルタル、人造耐火材、石膏ボード、粘土瓦、普通れんが</t>
  </si>
  <si>
    <t>銑鉄（電気炉銑、高炉銑）、フェロアロイ、粗鋼（普通鋼粗鋼、特殊鋼粗鋼）</t>
  </si>
  <si>
    <t>冷間仕上鋼材（ピアノ線、ステンレス線）、めっき鋼材（ブリキ、カラートタン、針金）</t>
  </si>
  <si>
    <r>
      <rPr>
        <sz val="11"/>
        <rFont val="ＭＳ Ｐゴシック"/>
        <family val="3"/>
        <charset val="128"/>
      </rPr>
      <t>鋳鍛造品</t>
    </r>
    <r>
      <rPr>
        <sz val="11"/>
        <rFont val="DejaVu Sans"/>
        <family val="2"/>
      </rPr>
      <t>(</t>
    </r>
    <r>
      <rPr>
        <sz val="11"/>
        <rFont val="ＭＳ Ｐゴシック"/>
        <family val="3"/>
        <charset val="128"/>
      </rPr>
      <t>鉄</t>
    </r>
    <r>
      <rPr>
        <sz val="11"/>
        <rFont val="DejaVu Sans"/>
        <family val="2"/>
      </rPr>
      <t>)</t>
    </r>
    <rPh sb="5" eb="6">
      <t>テツ</t>
    </rPh>
    <phoneticPr fontId="31"/>
  </si>
  <si>
    <t>鋳鍜鋼、鋳鉄管（排水管）、鋳鉄品・鍜工品（いかり、アンカー、コンベヤ部品、シリンダ、なべ、かま、茶釜、天ぷら鍋、キャタピラ、プロペラ、マンホールふた）</t>
  </si>
  <si>
    <t>鉄鋼シャースリット、鉄粉、ペレット</t>
  </si>
  <si>
    <t>金、銀、銅、鉛、亜鉛、アルミニウム、イリジウム、ウラン、オスミウム、カドミウム、クロム、ゲルマニウム、すず、マグネシウム、ニッケル、マンガン、ベリリウム、チタン</t>
  </si>
  <si>
    <t>通信用電線・ケーブル、電力用電線・ケーブル、光ファイバーケーブル</t>
  </si>
  <si>
    <t>伸銅品、アルミニウム板、アルミニウム管、アルミニウム製品、核燃料、鉛管、鉛板、アルミホイル</t>
  </si>
  <si>
    <t>建設用・建築用金属製品</t>
    <rPh sb="2" eb="3">
      <t>ヨウ</t>
    </rPh>
    <phoneticPr fontId="31"/>
  </si>
  <si>
    <t>鉄骨、軽量鉄骨、橋りょう、鉄塔、水門、はしご、ガードレール歩道橋</t>
  </si>
  <si>
    <t>アルミニウム製サッシ・ドア、金属製サッシ・ドア・シャッタ、ユニットハウス、階段、ベランダ、手すり、防護さく、バリケード、金属製建具、ガレージ</t>
  </si>
  <si>
    <t>ガス・石油機器・暖房・調理装置</t>
    <rPh sb="11" eb="13">
      <t>チョウリ</t>
    </rPh>
    <rPh sb="13" eb="15">
      <t>ソウチ</t>
    </rPh>
    <phoneticPr fontId="31"/>
  </si>
  <si>
    <t>ガスこんろ、風呂釜、湯沸し器、石油ストーブ、暖房器、太陽熱温水器、ガス冷蔵庫、ガスストーブ、温水ボイラ、スチームヒーター、温水器、石炭ストーブ、暖炉、こたつ</t>
  </si>
  <si>
    <t>ボルト、ナット、リベット、小ねじ、スパイク、ピン、びょう、ターンバックル、犬くぎ、ファスナー、ばね、ぜんまい、ドラム缶、石油缶、食缶、高圧容器、菓子缶、ジュース缶、茶筒、塗料缶、ドロップ缶、ビール缶、バケツ、湯たんぽ、ＬＰガス容器、ボンベ、煙突、集塵ダクト、冷暖房ダクト、エルボー、ソケット、プラグ、給水器、浄水器、シャワー、水栓器具、水道排水器具、ノズル、排水管、のこぎり、やすり、刃物、安全かみそり、替刃、はさみ、バリカン、包丁、出刃包丁、ナイフ、斧、金づち、彫刻刀、まさかり、ショベル、つるはし、栓抜き、爪切り、ピンセット、スパナ、ドライバー、ドリル、ヤットコ、農器具、フライパン</t>
  </si>
  <si>
    <t>ボイラ、タービン、原動機（はん用ガソリン機関、原子動力炉、発電用水車、風力機関）</t>
  </si>
  <si>
    <t>家庭用電気ポンプ、油圧ポンプ、油圧バルブ、空気圧縮機</t>
  </si>
  <si>
    <t>エレベータ（家庭用含む）、エスカレータ、クレーン、コンベア</t>
  </si>
  <si>
    <t>冷凍庫、冷却塔、冷蔵装置、凍結装置、製氷装置、除湿器（民生用除く）</t>
  </si>
  <si>
    <t>その他のはん用機械</t>
  </si>
  <si>
    <t>ベアリング、玉軸受、ころ軸受、軸受ユニット、動力伝導装置、消火器具、歯車、ローラーチェーン、工業窯炉（キュポラ、コークス炉）、高温・高圧バルブ・コック、ピストンリング</t>
  </si>
  <si>
    <t>農業用機械</t>
  </si>
  <si>
    <t>耕うん機、トラクタ、噴霧器、田植機、脱穀機、農業用乾燥機、コンバイン、稲麦刈取機</t>
  </si>
  <si>
    <t>建設・鉱山機械</t>
  </si>
  <si>
    <t>掘削機、建設用クレーン、アスファルト舗装機械、コンクリート機械、基礎工事用機械、穿孔機、削岩機、建設用トラクタ、建設用ショベルトラック</t>
  </si>
  <si>
    <t>ミシン、毛糸手編機械、化学繊維機械、紡績機械、製織機械、染色整理仕上機械</t>
  </si>
  <si>
    <t>生活関連産業用機械</t>
  </si>
  <si>
    <t>食品機械、穀物処理機械、製パン・製菓機械、醸造用機械、牛乳加工・乳製品製造機械、肉製品・水産製品製造機械、木材加工機械、合板機械、パルプ製造機械、断裁機、巻取機、コーティングマシン、印刷機械、製本機械、紙工機械、段ボール製造機械、包装・荷造機械</t>
  </si>
  <si>
    <t>熱交換器、かくはん機、溶解機、蒸留機器、乳化機、集じん機器、鋳造機械、ダイカストマシン、プラスチック加工機械、押出成形機</t>
  </si>
  <si>
    <t>金属加工機械</t>
  </si>
  <si>
    <t>旋盤、フライス盤、研削盤、歯車仕上機械、マシニングセンタ、圧延機械、ベンディングマシン、液圧プレス、せん断機、特殊鋼切削工具、電動工具</t>
  </si>
  <si>
    <t>ウェーハープロセス用処理装置、組立用装置、フラットパネルディスプレイ製造装置</t>
  </si>
  <si>
    <t>金型、真空ポンプ、真空化学装置、スパッタリング装置、ドライエッチング装置、ロボット、ゴム工業用機械器具、ガラス工業用特殊機械、たばこ製造機械、化学薬品・医薬品製造用特殊機械、帽子製造機械、皮革処理機械</t>
  </si>
  <si>
    <t>複写機、計算機械、レジスタ、タイプライタ、タイムレコーダ、タイムスタンプ、あて名印刷機、マイクロ写真機、オフセット印刷機、硬貨計算機、シュレッダ</t>
  </si>
  <si>
    <t>サービス用・娯楽用機器</t>
    <rPh sb="6" eb="9">
      <t>ゴラクヨウ</t>
    </rPh>
    <phoneticPr fontId="31"/>
  </si>
  <si>
    <r>
      <t>硬貨計算機、エアーシュータ、オーバーヘッドプロジェクタ、卓上電子計算機、電動ホッチキス、自動販売機</t>
    </r>
    <r>
      <rPr>
        <sz val="11"/>
        <rFont val="Meiryo UI"/>
        <family val="3"/>
        <charset val="128"/>
      </rPr>
      <t>(</t>
    </r>
    <r>
      <rPr>
        <sz val="11"/>
        <rFont val="DejaVu Sans"/>
        <family val="2"/>
      </rPr>
      <t>飲料・たばこ・きっぷ・定期券・新聞雑誌）、娯楽用機器（パチンコ・スロットマシン・ゲームセンター用娯楽機器、メリーゴーランド、ジェットコースター、コーヒーカップ、バッティングマシン、ボーリング、パチンコ玉）、自動改札機、自動ドア、自動シャッタ、コインロッカー、事業用洗濯機、クリーニング用プレス機、業務用電気アイロン、事業用乾燥機、ランドリーユニット、業務用食器洗い機、電動椅子（理容美容業）、両替機</t>
    </r>
  </si>
  <si>
    <t>計測機器</t>
  </si>
  <si>
    <t>積算体積計、はかり、温度計、圧力計、流量計、精密測定器、光分析装置、光度計、光束計、照度計、公害計測器、騒音計、地震計、測量機械器具、教育用機械、地球物理学機器</t>
  </si>
  <si>
    <r>
      <t>医療用機械器具・装置、病院用器具・装置、歯科用機械器具・装置、動物用医療機械器具、医療用品、歯科材料、</t>
    </r>
    <r>
      <rPr>
        <b/>
        <sz val="11"/>
        <rFont val="DejaVu Sans"/>
        <family val="2"/>
      </rPr>
      <t>※医療用の</t>
    </r>
    <r>
      <rPr>
        <b/>
        <sz val="11"/>
        <rFont val="Meiryo UI"/>
        <family val="3"/>
        <charset val="128"/>
      </rPr>
      <t>X</t>
    </r>
    <r>
      <rPr>
        <b/>
        <sz val="11"/>
        <rFont val="DejaVu Sans"/>
        <family val="2"/>
      </rPr>
      <t>線装置、電子応用装置及びレーザー用装置は、「</t>
    </r>
    <r>
      <rPr>
        <b/>
        <sz val="11"/>
        <rFont val="Meiryo UI"/>
        <family val="3"/>
        <charset val="128"/>
      </rPr>
      <t xml:space="preserve">333 </t>
    </r>
    <r>
      <rPr>
        <b/>
        <sz val="11"/>
        <rFont val="DejaVu Sans"/>
        <family val="2"/>
      </rPr>
      <t>電子応用装置・電気計測器」</t>
    </r>
  </si>
  <si>
    <t>光学機械・レンズ</t>
  </si>
  <si>
    <t>カメラ、フィルタ、三脚、セルフタイマ、望遠鏡、双眼鏡、顕微鏡、拡大鏡、映画用撮影機、映写機、スライド映写機、映画現像装置、映写スクリーン、カメラ用レンズ、プリズム</t>
  </si>
  <si>
    <t>銃、砲、爆発物投射機、戦闘車両、銃弾、砲弾、爆発物、指揮装置、武器修理</t>
  </si>
  <si>
    <t>電子デバイス</t>
  </si>
  <si>
    <r>
      <t>マイクロ波管、ブラウン管、</t>
    </r>
    <r>
      <rPr>
        <sz val="11"/>
        <rFont val="Meiryo UI"/>
        <family val="3"/>
        <charset val="128"/>
      </rPr>
      <t>X</t>
    </r>
    <r>
      <rPr>
        <sz val="11"/>
        <rFont val="DejaVu Sans"/>
        <family val="2"/>
      </rPr>
      <t>線管、プラズマディスプレイパネル・モジュール、シリコンダイオード、整流素子、シリコントランジスタ、バイポーラ型</t>
    </r>
    <r>
      <rPr>
        <sz val="11"/>
        <rFont val="Meiryo UI"/>
        <family val="3"/>
        <charset val="128"/>
      </rPr>
      <t>IC</t>
    </r>
    <r>
      <rPr>
        <sz val="11"/>
        <rFont val="DejaVu Sans"/>
        <family val="2"/>
      </rPr>
      <t>、モス型</t>
    </r>
    <r>
      <rPr>
        <sz val="11"/>
        <rFont val="Meiryo UI"/>
        <family val="3"/>
        <charset val="128"/>
      </rPr>
      <t>IC</t>
    </r>
    <r>
      <rPr>
        <sz val="11"/>
        <rFont val="DejaVu Sans"/>
        <family val="2"/>
      </rPr>
      <t>、線形回路、液晶パネル、発光ダイオード</t>
    </r>
  </si>
  <si>
    <t>その他の電子部品</t>
  </si>
  <si>
    <r>
      <t>カセットテープ・ビデオテープ（録音録画用）、</t>
    </r>
    <r>
      <rPr>
        <sz val="11"/>
        <rFont val="Meiryo UI"/>
        <family val="3"/>
        <charset val="128"/>
      </rPr>
      <t>CD</t>
    </r>
    <r>
      <rPr>
        <sz val="11"/>
        <rFont val="DejaVu Sans"/>
        <family val="2"/>
      </rPr>
      <t>・</t>
    </r>
    <r>
      <rPr>
        <sz val="11"/>
        <rFont val="Meiryo UI"/>
        <family val="3"/>
        <charset val="128"/>
      </rPr>
      <t>DVD</t>
    </r>
    <r>
      <rPr>
        <sz val="11"/>
        <rFont val="DejaVu Sans"/>
        <family val="2"/>
      </rPr>
      <t>・</t>
    </r>
    <r>
      <rPr>
        <sz val="11"/>
        <rFont val="Meiryo UI"/>
        <family val="3"/>
        <charset val="128"/>
      </rPr>
      <t>BD</t>
    </r>
    <r>
      <rPr>
        <sz val="11"/>
        <rFont val="DejaVu Sans"/>
        <family val="2"/>
      </rPr>
      <t>・</t>
    </r>
    <r>
      <rPr>
        <sz val="11"/>
        <rFont val="Meiryo UI"/>
        <family val="3"/>
        <charset val="128"/>
      </rPr>
      <t>MO</t>
    </r>
    <r>
      <rPr>
        <sz val="11"/>
        <rFont val="DejaVu Sans"/>
        <family val="2"/>
      </rPr>
      <t>（録音録画用）、光磁気ディスク、抵抗器、コンデンサ、トランス、スイッチ、コネクタ、磁気ヘッド、小型モータ（超音波モータ、サーボモータ）、リレー、</t>
    </r>
    <r>
      <rPr>
        <b/>
        <sz val="11"/>
        <rFont val="DejaVu Sans"/>
        <family val="2"/>
      </rPr>
      <t>※記録済の</t>
    </r>
    <r>
      <rPr>
        <b/>
        <sz val="11"/>
        <rFont val="Meiryo UI"/>
        <family val="3"/>
        <charset val="128"/>
      </rPr>
      <t>CD</t>
    </r>
    <r>
      <rPr>
        <b/>
        <sz val="11"/>
        <rFont val="DejaVu Sans"/>
        <family val="2"/>
      </rPr>
      <t>・</t>
    </r>
    <r>
      <rPr>
        <b/>
        <sz val="11"/>
        <rFont val="Meiryo UI"/>
        <family val="3"/>
        <charset val="128"/>
      </rPr>
      <t>DVD</t>
    </r>
    <r>
      <rPr>
        <b/>
        <sz val="11"/>
        <rFont val="DejaVu Sans"/>
        <family val="2"/>
      </rPr>
      <t>・テープは「</t>
    </r>
    <r>
      <rPr>
        <b/>
        <sz val="11"/>
        <rFont val="Meiryo UI"/>
        <family val="3"/>
        <charset val="128"/>
      </rPr>
      <t xml:space="preserve">391 </t>
    </r>
    <r>
      <rPr>
        <b/>
        <sz val="11"/>
        <rFont val="DejaVu Sans"/>
        <family val="2"/>
      </rPr>
      <t>その他の製造工業製品」</t>
    </r>
  </si>
  <si>
    <t>産業用電気機械</t>
  </si>
  <si>
    <t>産業用電気機器</t>
  </si>
  <si>
    <t>発電機、電動機、変圧器、変成器、避雷針、配電盤、監視制御装置、分電盤、配線器具（小型開閉器、スイッチ、アダプタ、ソケット、コネクタ、コンセント、タップ、プラグ、ヒューズ、端子）、内燃機関電装品（充電発電機、自動車交流発電機、磁石発電機、コイル、スパークプラグ）、アーク溶接機、コンデンサ、電気炉、電熱装置</t>
  </si>
  <si>
    <t>民生用電気機器</t>
  </si>
  <si>
    <t>エアコン（家庭用）、電子レンジ、電気がま、ジャーポット、電気冷蔵庫、食器洗い乾燥機、クッキングヒーター、空調、扇風機、空気清浄機、電気アイロン、電気掃除機、換気扇、除湿機、加湿器、電気洗濯機、乾燥機、電気温水洗浄便座、電気カミソリ、電気ストーブ、電気カーペット、電気マッサージ器具、電動歯ブラシ、芝刈機、ファンヒータ、こんろ、ジューサ、トースター、ホットプレート、こたつ、電気ばりかん、ドライヤー</t>
  </si>
  <si>
    <t>電子応用装置・電気計測器</t>
  </si>
  <si>
    <t>電子応用装置</t>
  </si>
  <si>
    <r>
      <t>レントゲン装置、</t>
    </r>
    <r>
      <rPr>
        <sz val="11"/>
        <rFont val="Meiryo UI"/>
        <family val="3"/>
        <charset val="128"/>
      </rPr>
      <t>CT</t>
    </r>
    <r>
      <rPr>
        <sz val="11"/>
        <rFont val="DejaVu Sans"/>
        <family val="2"/>
      </rPr>
      <t>スキャン装置、魚群探知機、超音波探知機、ビデオ録画装置（家庭用以外）、カラオケ装置、異物検査装置、電子顕微鏡、結石破砕装置、ペースメーカー、ガイガー計測器、赤外線カメラ、ビデオプロジェクター、レーザ装置、</t>
    </r>
    <r>
      <rPr>
        <sz val="11"/>
        <rFont val="Meiryo UI"/>
        <family val="3"/>
        <charset val="128"/>
      </rPr>
      <t>X</t>
    </r>
    <r>
      <rPr>
        <sz val="11"/>
        <rFont val="DejaVu Sans"/>
        <family val="2"/>
      </rPr>
      <t>線カメラ</t>
    </r>
  </si>
  <si>
    <t>電気計測器</t>
  </si>
  <si>
    <t>電圧計、電流計、電力量計、配電盤メーター、オシロスコープ、テスター、光測定器、集積回路測定器、工業計器、心電図テレメータ、脳波テレメータ、眼圧計、血液検査機器、呼吸機能検査用機器、心音計、心電図装置、骨密度測定装置</t>
  </si>
  <si>
    <t>その他の電気機械</t>
    <phoneticPr fontId="31"/>
  </si>
  <si>
    <t>その他の電気機械</t>
  </si>
  <si>
    <r>
      <t>電球（一般電球、自動車用電球、紫外線ランプ、蛍光ランプ、クリスマスツリー用電球、水銀灯、写真閃光用電球、信号用電球）、電気照明器具（白熱電灯器具、蛍光灯器具、水銀灯器具、ヘッドライト、サーチライト）、電池（マンガン乾電池、アルカリマンガン乾電池、鉛蓄電池、リチウムイオン蓄電池、自動車用バッテリー）、太陽電池、導入線、ニクロム線、電球口金、リードフレーム、シリコンウエハ、フィラメント、永久磁石、取付具、</t>
    </r>
    <r>
      <rPr>
        <b/>
        <sz val="11"/>
        <rFont val="DejaVu Sans"/>
        <family val="2"/>
      </rPr>
      <t>※</t>
    </r>
    <r>
      <rPr>
        <b/>
        <sz val="11"/>
        <rFont val="Meiryo UI"/>
        <family val="3"/>
        <charset val="128"/>
      </rPr>
      <t>LED</t>
    </r>
    <r>
      <rPr>
        <b/>
        <sz val="11"/>
        <rFont val="DejaVu Sans"/>
        <family val="2"/>
      </rPr>
      <t>は、「</t>
    </r>
    <r>
      <rPr>
        <b/>
        <sz val="11"/>
        <rFont val="Meiryo UI"/>
        <family val="3"/>
        <charset val="128"/>
      </rPr>
      <t xml:space="preserve">321 </t>
    </r>
    <r>
      <rPr>
        <b/>
        <sz val="11"/>
        <rFont val="DejaVu Sans"/>
        <family val="2"/>
      </rPr>
      <t>電子デバイス」</t>
    </r>
  </si>
  <si>
    <t>情報通信機器</t>
    <phoneticPr fontId="31"/>
  </si>
  <si>
    <t>通信・映像・音響機器</t>
    <rPh sb="3" eb="5">
      <t>エイゾウ</t>
    </rPh>
    <rPh sb="6" eb="8">
      <t>オンキョウ</t>
    </rPh>
    <rPh sb="8" eb="10">
      <t>キキ</t>
    </rPh>
    <phoneticPr fontId="31"/>
  </si>
  <si>
    <r>
      <t>電話機、ファクシミリ、モデム、携帯電話、無線機、交通信号機、火災報知機、防犯警報装置、光通信装置、</t>
    </r>
    <r>
      <rPr>
        <sz val="11"/>
        <rFont val="Meiryo UI"/>
        <family val="3"/>
        <charset val="128"/>
      </rPr>
      <t>PHS</t>
    </r>
    <r>
      <rPr>
        <sz val="11"/>
        <rFont val="DejaVu Sans"/>
        <family val="2"/>
      </rPr>
      <t>、カーナビ</t>
    </r>
  </si>
  <si>
    <t>映像・音響機器</t>
    <rPh sb="3" eb="5">
      <t>オンキョウ</t>
    </rPh>
    <rPh sb="5" eb="7">
      <t>キキ</t>
    </rPh>
    <phoneticPr fontId="31"/>
  </si>
  <si>
    <r>
      <t>磁気録画再生装置、ビデオカメラ、デジタルカメラ、ステレオ、カーステレオ、アンプ、補聴器、スピーカ、マイクロホン、イヤホン、</t>
    </r>
    <r>
      <rPr>
        <sz val="11"/>
        <rFont val="DejaVu Sans"/>
        <family val="2"/>
      </rPr>
      <t>CD</t>
    </r>
    <r>
      <rPr>
        <sz val="11"/>
        <rFont val="ＭＳ Ｐゴシック"/>
        <family val="3"/>
        <charset val="128"/>
      </rPr>
      <t>ラジカセ、ジュークボックス、ヘッドホン、ラジオ受信機、テレビ受信機（液晶テレビ、プラズマテレビ）</t>
    </r>
  </si>
  <si>
    <t>電子計算機・同附属装置</t>
  </si>
  <si>
    <t>パソコン、汎用コンピュータ、ミニコン、オフィスコンピュータ、ワークステーション、サーバ、記憶装置、プリンタ、プロッタ、ディスプレイ、スキャナー</t>
  </si>
  <si>
    <t>原動機付自転車、自動二輪車、バイク、オートバイ、スクータ</t>
  </si>
  <si>
    <t>自動車部品・同付属品</t>
  </si>
  <si>
    <t>タンカー、カーフェリー、貨物船、監視船、汽船、客船、軍艦、救難船、給油船、工作船、ボート、ヨット、小型木造船、モーターボート、遊覧船、漁船、舶用ディーゼル機関、電気点火機関、タービン</t>
  </si>
  <si>
    <t>その他の輸送機械・同修理</t>
  </si>
  <si>
    <t>旅客車、貨物車、特殊車、コンテナ車、モノレール、ケーブルカー、路面電車</t>
  </si>
  <si>
    <t>ジェット機、プロペラ機、ヘリコプタ、グライダー、気球、飛行船</t>
  </si>
  <si>
    <t>フォークリフト、トレーラ、ショベルトラック、自転車、三輪自転車、マウンテンバイク、一輪車、車いす、トロッコ、宇宙船、人工衛星、ロケット、牛馬車、そり、ゴルフカー、ショッピングカー、人力車、リヤカー、手押車</t>
  </si>
  <si>
    <t>がん具・運動用品</t>
  </si>
  <si>
    <t>トランプ、花札、囲碁、将棋、麻雀ぱい、かるた、さいころ、ルーレット、オルゴール、鈴、プラモデル、浮袋、こけし、おもちゃ、こま、積木、虫かご、羽子板、折り紙、クリスマス装飾用品、鯉のぼり、シャボン玉、砂時計、飛び縄、ビー玉、ヨーヨー、家庭用テレビゲーム、縫いぐるみ、日本人形、節句人形、ひな人形、西洋人形、児童乗物（乳母車、三輪車）、オセロ、運動用具（グローブ、バット、ボール、プロテクター、ベース、マスク、バレーボール、サッカー、バドミントン、ゴルフ、テニス、スキー、スケート、体操、釣、ラグビー、剣道）、ぶらんこ、すべり台、空気銃、猟銃、ハングライダー</t>
  </si>
  <si>
    <r>
      <t>時計、楽器（ピアノ、ギター、エレクトーン、オルガン、打楽器、管楽器、三味線、琴、琵琶、尺八、カスタネット、ハーモニカ、シンセサイザー）、レコード、</t>
    </r>
    <r>
      <rPr>
        <sz val="11"/>
        <rFont val="Meiryo UI"/>
        <family val="3"/>
        <charset val="128"/>
      </rPr>
      <t>CD</t>
    </r>
    <r>
      <rPr>
        <sz val="11"/>
        <rFont val="DejaVu Sans"/>
        <family val="2"/>
      </rPr>
      <t>・</t>
    </r>
    <r>
      <rPr>
        <sz val="11"/>
        <rFont val="Meiryo UI"/>
        <family val="3"/>
        <charset val="128"/>
      </rPr>
      <t>DVD</t>
    </r>
    <r>
      <rPr>
        <sz val="11"/>
        <rFont val="DejaVu Sans"/>
        <family val="2"/>
      </rPr>
      <t>・テープ（記録済）、プリベイドカード、テレビゲーム用（</t>
    </r>
    <r>
      <rPr>
        <sz val="11"/>
        <rFont val="Meiryo UI"/>
        <family val="3"/>
        <charset val="128"/>
      </rPr>
      <t>CD</t>
    </r>
    <r>
      <rPr>
        <sz val="11"/>
        <rFont val="DejaVu Sans"/>
        <family val="2"/>
      </rPr>
      <t>・</t>
    </r>
    <r>
      <rPr>
        <sz val="11"/>
        <rFont val="Meiryo UI"/>
        <family val="3"/>
        <charset val="128"/>
      </rPr>
      <t>DVD</t>
    </r>
    <r>
      <rPr>
        <sz val="11"/>
        <rFont val="DejaVu Sans"/>
        <family val="2"/>
      </rPr>
      <t>）、万年筆、シャープペンシル、ボールペン、鉛筆、クレヨン、絵具、毛筆、クレパス、ポスターカラー、スタンプ台、印章、印肉、目盛のない定規、コンパス、そろばん、のり、筆箱、穴あけ器、鉛筆削り、製図器、クリップ、黒板ふき、墨汁、千枚通し、下敷、ホッチキス、かつら、貴金属製（ガスライター、カップ、洋食器、ナイフ、フォーク、スプーン、靴べら、皿、花瓶、カフスボタン）、イヤリング、キーホルダ、におい袋、バッジ、くし、ブローチ、ネックレス、ネクタイピン、造花、荒縄、ござ、しめなわ、畳、俵、麦わら帽子、機関銃、魚雷、迫撃砲、ピストル、戦車、地雷、弾丸、漆器製（家具・台所・食器）、うちわ、ちょうちん、歯ブラシ、ほうき、はたき、モップ、傘、マッチ、看板、地球儀、魔法瓶、エアバッグ、チャイルドシート、いかだ、はしご、</t>
    </r>
    <r>
      <rPr>
        <b/>
        <sz val="11"/>
        <rFont val="DejaVu Sans"/>
        <family val="2"/>
      </rPr>
      <t>※無記録の</t>
    </r>
    <r>
      <rPr>
        <b/>
        <sz val="11"/>
        <rFont val="Meiryo UI"/>
        <family val="3"/>
        <charset val="128"/>
      </rPr>
      <t>CD</t>
    </r>
    <r>
      <rPr>
        <b/>
        <sz val="11"/>
        <rFont val="DejaVu Sans"/>
        <family val="2"/>
      </rPr>
      <t>・</t>
    </r>
    <r>
      <rPr>
        <b/>
        <sz val="11"/>
        <rFont val="Meiryo UI"/>
        <family val="3"/>
        <charset val="128"/>
      </rPr>
      <t>DVD</t>
    </r>
    <r>
      <rPr>
        <b/>
        <sz val="11"/>
        <rFont val="DejaVu Sans"/>
        <family val="2"/>
      </rPr>
      <t>・テープは「</t>
    </r>
    <r>
      <rPr>
        <b/>
        <sz val="11"/>
        <rFont val="Meiryo UI"/>
        <family val="3"/>
        <charset val="128"/>
      </rPr>
      <t xml:space="preserve">329 </t>
    </r>
    <r>
      <rPr>
        <b/>
        <sz val="11"/>
        <rFont val="DejaVu Sans"/>
        <family val="2"/>
      </rPr>
      <t>その他の電子部品」</t>
    </r>
  </si>
  <si>
    <t>再生資源回収・加工処理</t>
  </si>
  <si>
    <t>鉄屑・プラスチック屑等、不用となった屑等を再利用するための回収及び加工処理</t>
  </si>
  <si>
    <t>建築</t>
  </si>
  <si>
    <t>住宅建設</t>
  </si>
  <si>
    <t>木造・非木造住宅建築（新築、増築、改築含む････耐用年数を著しく増加させるような大改修）</t>
  </si>
  <si>
    <t>非住宅建設</t>
  </si>
  <si>
    <t>木造・非木造非住宅建築（新築、増築、改築含む････耐用年数を著しく増加させるような大改修）</t>
  </si>
  <si>
    <t>建築物・鉄道軌道・電気通信・上工業用水道・ガスタンク・駐車場に関する経常的補修工事</t>
  </si>
  <si>
    <t>道路、街路、有料道路、区画整理、河川改修、河川総合開発、砂防、海岸、下水道、廃棄物処理施設、公園、港湾、漁港、空港、災害復旧、土地改良、林道、治山</t>
  </si>
  <si>
    <t>その他の土木事業</t>
  </si>
  <si>
    <t>鉄道軌道建設（線路、電力・信号設備、取替補修）、電力施設建設（発・送・配電施設、取替補修）、電気通信施設建設、上水道・工業用水道・土地造成・ガスタンク・駐車場・ゴルフ場・球技場・遊園地・パイプライン等の建設工事</t>
  </si>
  <si>
    <t>原子力発電、火力発電、水力発電、風力発電、自家発電</t>
  </si>
  <si>
    <t>ガス・熱供給</t>
  </si>
  <si>
    <t>ガス製造工場、ガス供給所、ガス事業所</t>
  </si>
  <si>
    <t>地域冷暖房業、蒸気供給業</t>
  </si>
  <si>
    <t>上水道、簡易水道、工業用水、下水道</t>
  </si>
  <si>
    <t>公営・民営（し尿収集処理、ごみ収集処理、産業廃棄物収集処理）</t>
  </si>
  <si>
    <t>自動車、自動車部品、手数料又は契約制による卸、農産物、食料品、飲料、織物、衣服、履物、家庭用品、固定・液体・ガス燃料、金属、金属鉱石、建設材料、金物類、衛生・暖房設備、廃棄物及び屑、コンピュータ・周辺機器、ソフトウェア、電子・電気通信部品、その他機械等の卸売</t>
  </si>
  <si>
    <r>
      <t>自動車、自動車部品、オートバイ、自転車、食料品、飲料、たばこ、医薬品、化粧品、洗面用品、織物、衣料、履物、革製品、家庭用品、金物類、塗料、ガラス等の小売、通信販売、</t>
    </r>
    <r>
      <rPr>
        <b/>
        <sz val="11"/>
        <rFont val="DejaVu Sans"/>
        <family val="2"/>
      </rPr>
      <t>※弁当の製造小売は「</t>
    </r>
    <r>
      <rPr>
        <b/>
        <sz val="11"/>
        <rFont val="Meiryo UI"/>
        <family val="3"/>
        <charset val="128"/>
      </rPr>
      <t xml:space="preserve">111 </t>
    </r>
    <r>
      <rPr>
        <b/>
        <sz val="11"/>
        <rFont val="DejaVu Sans"/>
        <family val="2"/>
      </rPr>
      <t>食料品」</t>
    </r>
  </si>
  <si>
    <t>日本銀行、都市銀行、地方銀行、信託銀行、郵便貯金、信用金庫、証券取引所</t>
  </si>
  <si>
    <t>生命保険、保険年金、簡易保険、郵便年金、生命保険代理店、農協共済（生命保険共済）、生命保険相談所、火災保険、地震保険、海上保険、自動車保険、盗難保険、損害保険</t>
  </si>
  <si>
    <t>貸家・貸間、貸アパート、貸マンション、貸別荘、貸会議室</t>
  </si>
  <si>
    <t>鉄道輸送</t>
  </si>
  <si>
    <r>
      <t>JR</t>
    </r>
    <r>
      <rPr>
        <sz val="11"/>
        <rFont val="DejaVu Sans"/>
        <family val="2"/>
      </rPr>
      <t>、公・民営の鉄道（普通鉄道、軌道、地下鉄、モノレール、路面電車）の旅客輸送</t>
    </r>
  </si>
  <si>
    <r>
      <t>JR</t>
    </r>
    <r>
      <rPr>
        <sz val="11"/>
        <rFont val="DejaVu Sans"/>
        <family val="2"/>
      </rPr>
      <t>、公・民営の鉄道の貨物輸送</t>
    </r>
  </si>
  <si>
    <t>バス、ハイヤー、タクシー、軽車両による旅客輸送</t>
  </si>
  <si>
    <t>トラック運送業、軽車両による貨物運送</t>
  </si>
  <si>
    <t>自家輸送</t>
  </si>
  <si>
    <t>自家輸送（旅客自動車）</t>
  </si>
  <si>
    <t>自家輸送（貨物自動車）</t>
  </si>
  <si>
    <t>水運</t>
  </si>
  <si>
    <t>外航海運業（旅客・貨物）</t>
  </si>
  <si>
    <t>沿海海運・河川水運・湖沼水運業（旅客・貨物）、港湾旅客業</t>
  </si>
  <si>
    <t>港湾運送業、港湾荷役業、はしけ運送業、いかだ運送業</t>
  </si>
  <si>
    <t>航空旅客・貨物輸送、航空機による薬剤散布・写真撮影・宣伝広告・魚群探見</t>
  </si>
  <si>
    <t>貨物利用運送</t>
  </si>
  <si>
    <t>第１種利用運送業、第２種利用運送業、運送取次業</t>
  </si>
  <si>
    <r>
      <t>野積倉庫、サイロ倉庫、タンク倉庫、トランクルーム、冷蔵倉庫、水面倉庫、農業協同組合倉庫、</t>
    </r>
    <r>
      <rPr>
        <b/>
        <sz val="11"/>
        <rFont val="DejaVu Sans"/>
        <family val="2"/>
      </rPr>
      <t>※コインロッカーは「</t>
    </r>
    <r>
      <rPr>
        <b/>
        <sz val="11"/>
        <rFont val="Meiryo UI"/>
        <family val="3"/>
        <charset val="128"/>
      </rPr>
      <t xml:space="preserve">679 </t>
    </r>
    <r>
      <rPr>
        <b/>
        <sz val="11"/>
        <rFont val="DejaVu Sans"/>
        <family val="2"/>
      </rPr>
      <t>その他の対個人サービス」</t>
    </r>
  </si>
  <si>
    <t>運輸附帯サービス</t>
  </si>
  <si>
    <t>荷造業、貨物こん包業、組立こん包業</t>
  </si>
  <si>
    <t>その他の運輸付帯サービス</t>
  </si>
  <si>
    <r>
      <t>駐車場業、有料道路、自動車ターミナル、水運施設管理、検数業、検量業、運輸鑑定業、水先案内人、サルベージ業、海難救助業、航空管理、航空交通管制、機内飲食物売上、旅行業、運送代理店、旅行代理店、</t>
    </r>
    <r>
      <rPr>
        <b/>
        <sz val="11"/>
        <rFont val="DejaVu Sans"/>
        <family val="2"/>
      </rPr>
      <t>※公安委員会の設置するパーキングメーターは「</t>
    </r>
    <r>
      <rPr>
        <b/>
        <sz val="11"/>
        <rFont val="Meiryo UI"/>
        <family val="3"/>
        <charset val="128"/>
      </rPr>
      <t xml:space="preserve">611 </t>
    </r>
    <r>
      <rPr>
        <b/>
        <sz val="11"/>
        <rFont val="DejaVu Sans"/>
        <family val="2"/>
      </rPr>
      <t>公務」、レンタカーは「</t>
    </r>
    <r>
      <rPr>
        <b/>
        <sz val="11"/>
        <rFont val="Meiryo UI"/>
        <family val="3"/>
        <charset val="128"/>
      </rPr>
      <t xml:space="preserve">661 </t>
    </r>
    <r>
      <rPr>
        <b/>
        <sz val="11"/>
        <rFont val="DejaVu Sans"/>
        <family val="2"/>
      </rPr>
      <t>物品賃貸サービス」</t>
    </r>
  </si>
  <si>
    <t>郵便・信書便</t>
  </si>
  <si>
    <t>通常郵便物、小包郵便物、信書便</t>
  </si>
  <si>
    <t>情報・通信</t>
  </si>
  <si>
    <t>通信</t>
    <phoneticPr fontId="31"/>
  </si>
  <si>
    <r>
      <t>電話、電信、電報、携帯電話、</t>
    </r>
    <r>
      <rPr>
        <sz val="11"/>
        <rFont val="Meiryo UI"/>
        <family val="3"/>
        <charset val="128"/>
      </rPr>
      <t>PHS</t>
    </r>
    <r>
      <rPr>
        <sz val="11"/>
        <rFont val="DejaVu Sans"/>
        <family val="2"/>
      </rPr>
      <t>、無線</t>
    </r>
  </si>
  <si>
    <r>
      <t>NHK</t>
    </r>
    <r>
      <rPr>
        <sz val="11"/>
        <rFont val="DejaVu Sans"/>
        <family val="2"/>
      </rPr>
      <t>、民間放送、有線放送</t>
    </r>
  </si>
  <si>
    <t>情報サービス</t>
  </si>
  <si>
    <t>ソフトウェア開発、ホームページ制作、ゲームソフト開発、ハードウェア・コンサルタント、データ入力サービス、市場調査、世論調査</t>
  </si>
  <si>
    <t>インターネット付随サービス</t>
  </si>
  <si>
    <t>インターネット附随サービス</t>
  </si>
  <si>
    <r>
      <t>サーバ・ハウジング業、セキュリティ・サービス業、ポータルサイト運営業、</t>
    </r>
    <r>
      <rPr>
        <b/>
        <sz val="11"/>
        <rFont val="DejaVu Sans"/>
        <family val="2"/>
      </rPr>
      <t>※ネットバンキングは「</t>
    </r>
    <r>
      <rPr>
        <b/>
        <sz val="11"/>
        <rFont val="Meiryo UI"/>
        <family val="3"/>
        <charset val="128"/>
      </rPr>
      <t xml:space="preserve">531 </t>
    </r>
    <r>
      <rPr>
        <b/>
        <sz val="11"/>
        <rFont val="DejaVu Sans"/>
        <family val="2"/>
      </rPr>
      <t>金融保険業」、ネット広告業は「</t>
    </r>
    <r>
      <rPr>
        <b/>
        <sz val="11"/>
        <rFont val="Meiryo UI"/>
        <family val="3"/>
        <charset val="128"/>
      </rPr>
      <t xml:space="preserve">662 </t>
    </r>
    <r>
      <rPr>
        <b/>
        <sz val="11"/>
        <rFont val="DejaVu Sans"/>
        <family val="2"/>
      </rPr>
      <t>広告」</t>
    </r>
  </si>
  <si>
    <t>映像・音声・文字情報制作</t>
  </si>
  <si>
    <r>
      <t>新聞・書籍・雑誌の出版、定期刊行物の出版、共同通信社、時事通信社、興信所、映画製作、映画配給、テレビ番組制作、</t>
    </r>
    <r>
      <rPr>
        <sz val="11"/>
        <rFont val="Meiryo UI"/>
        <family val="3"/>
        <charset val="128"/>
      </rPr>
      <t>CM</t>
    </r>
    <r>
      <rPr>
        <sz val="11"/>
        <rFont val="DejaVu Sans"/>
        <family val="2"/>
      </rPr>
      <t>制作、映画出演者あっせん、貸スタジオ業</t>
    </r>
  </si>
  <si>
    <t>国会、裁判所、中央官庁</t>
  </si>
  <si>
    <t>都道府県機関、市町村機関</t>
  </si>
  <si>
    <t>教育</t>
  </si>
  <si>
    <t>小学校、中学校、高等学校、大学、短期大学、高等専門学校、盲学校、聾学校、養護学校、幼稚園、専修学校、各種学校</t>
  </si>
  <si>
    <t>公民館、図書館、博物館、美術館、動物園、水族館、青年の家、少年自然の家、社会通信教育、女性教育会館、航空保安大学校、防衛大学校、警察大学校、自治大学校、気象大学校、消防学校、雇用・能力開発機構、航海訓練所、歯科衛生士養成所、料理学校、洋裁学校、自動車教習所</t>
  </si>
  <si>
    <t>研究</t>
  </si>
  <si>
    <t>物質・材料研究機構、産業技術総合研究所、医薬基盤研究所、理学研究所、工学研究所、農学研究所、医学・薬学研究所、教育政策研究所、国語研究所、社会保障・人口問題研究所、労働政策研究・研修機構、東洋文化研究所、社会科学研究所、人文科学研究所</t>
  </si>
  <si>
    <t>企業の製品開発、技術的改善を図るための研究活動等</t>
  </si>
  <si>
    <t>医療</t>
  </si>
  <si>
    <t>病院、一般診療所、歯科診療所、看護業、助産所、療術業、歯科技工所、衛生検査所、マッサージ</t>
  </si>
  <si>
    <t>保健衛生</t>
  </si>
  <si>
    <t>保健所、健康相談施設、検疫所、検査業、消毒業</t>
  </si>
  <si>
    <t>社会保険・社会福祉</t>
  </si>
  <si>
    <t>厚生年金・国民年金・国民健康保険・政府管掌健康保険・船員保険・介護保険・共済組合・社会保険診療報酬支払基金の社会保険事務、保育所、児童厚生施設、児童養護施設、養護老人ホーム、老人福祉センター、知的障害者援護施設、身体障害者授産施設、精神障害者生活訓練施設</t>
  </si>
  <si>
    <t>訪問通所サービス、短期入所サービス、居宅介護支援、特別養護老人ホーム、介護老人保健施設、介護療養型医療施設</t>
  </si>
  <si>
    <t>他に分類されない会員制団体</t>
    <rPh sb="0" eb="1">
      <t>タ</t>
    </rPh>
    <rPh sb="2" eb="4">
      <t>ブンルイ</t>
    </rPh>
    <rPh sb="8" eb="11">
      <t>カイインセイ</t>
    </rPh>
    <rPh sb="11" eb="13">
      <t>ダンタイ</t>
    </rPh>
    <phoneticPr fontId="31"/>
  </si>
  <si>
    <t>織物協同組合、商工会議所、経済団体連合会、生命保険協会、全国銀行協会、日本税理士会連合会、全国中小企業団体中央会、全国農業会議所、宗教団体、労働団体、学術団体、文化団体、政治団体、学士会、囲碁連盟、県民会館、文化会館</t>
  </si>
  <si>
    <t>物品賃貸サービス</t>
  </si>
  <si>
    <r>
      <t>農業機械器具賃貸業、医療機械器具賃貸業、金属工作機械賃貸業、自動販売機賃貸業、陳列棚賃貸業、土木機械器具賃貸業、パワーショベル賃貸業、建設用クレーン賃貸業、電子計算機賃貸業、複写機賃貸業、会計機械賃貸業、スポーツ用品賃貸業、スケート靴賃貸業、貸自転車業、貸テント業、貸ヨット業、貸モーターボート業、映写機賃貸業、映画フィルム賃貸業、レンタルビデオ業、貸本屋、貸楽器屋、貸衣裳業、貸ふとん業、貸植木業　</t>
    </r>
    <r>
      <rPr>
        <b/>
        <sz val="11"/>
        <rFont val="DejaVu Sans"/>
        <family val="2"/>
      </rPr>
      <t>※貸おしぼり業は「</t>
    </r>
    <r>
      <rPr>
        <b/>
        <sz val="11"/>
        <rFont val="Meiryo UI"/>
        <family val="3"/>
        <charset val="128"/>
      </rPr>
      <t xml:space="preserve">673 </t>
    </r>
    <r>
      <rPr>
        <b/>
        <sz val="11"/>
        <rFont val="DejaVu Sans"/>
        <family val="2"/>
      </rPr>
      <t>洗濯・理容・美容・浴場業」</t>
    </r>
  </si>
  <si>
    <t>貸自動車業</t>
  </si>
  <si>
    <t>レンタカー、自動車リース業</t>
  </si>
  <si>
    <t>広告代理業、新聞広告代理業、車両内広告代理業、電柱広告代理業、屋外広告業（看板、立看板、はり紙）、アドバルーン、ちんどん屋、折込広告、ネット広告業</t>
  </si>
  <si>
    <t>自動車整備・機械修理</t>
  </si>
  <si>
    <t>自動車整備</t>
  </si>
  <si>
    <t>自動車整備業、オートバイ整備業</t>
  </si>
  <si>
    <t>一般機械修理、建設・鉱山機械修理、電気機械修理、産業用運搬車両修理、光学機械修理、パソコン修理</t>
  </si>
  <si>
    <t>その他の対事業所サービス</t>
  </si>
  <si>
    <t>建物サービス（ビルサービス業、ビルメンテナンス業、ビル清掃業、床磨き業、ガラスふき業、煙突掃除業、住宅消毒業、害虫駆除業）、法律事務所、特許事務所、公証人役場、司法書士事務所、公認会計士事務所、税理士事務所、設計監督業、建物設計製図業、建設コンサルタント業、測量業、地質調査、労働派遣サービス、レコード制作業、ラジオ番組制作業、速記業、あて名書業、複写業、マイクロ写真業、商品検査業、生糸検査所、民営職業紹介所、警備業、ディスプレイ業、パーティ請負業、温泉供給業、デザイン業、経営コンサルタント業、機械設計業、行政書士、不動産鑑定士、土地家屋調査士、医療事務、司会、通訳</t>
  </si>
  <si>
    <t>宿泊業</t>
  </si>
  <si>
    <t>ホテル、旅館、国民宿舎、モーテル、簡易宿泊所、ベッドハウス、山小屋、下宿屋、保養所、ユースホステル、合宿所</t>
  </si>
  <si>
    <t>飲食サービス</t>
  </si>
  <si>
    <r>
      <t>食堂、天ぷら料理店、フランス料理店、中華料理店、そば屋、すし屋、喫茶店、レストラン、バー、スナック、キャバレー、料亭、ナイトクラブ、酒場、ビヤホール、</t>
    </r>
    <r>
      <rPr>
        <sz val="11"/>
        <rFont val="Meiryo UI"/>
        <family val="3"/>
        <charset val="128"/>
      </rPr>
      <t>B</t>
    </r>
    <r>
      <rPr>
        <sz val="11"/>
        <rFont val="DejaVu Sans"/>
        <family val="2"/>
      </rPr>
      <t>級グルメの出店</t>
    </r>
  </si>
  <si>
    <t>クリーニング業、クリーニング取次業、リネンサプライ業、貸おむつ業、貸おしぼり業、貸モップ業、理髪店、床屋、美容院、髪結業、ビューティーサロン、公衆浴場業、ソープランド、温泉浴場、サウナ風呂、洗張業、染物業、エステティックサロン、コインシャワー業、コインランドリー業、ネイルサロン</t>
  </si>
  <si>
    <t>娯楽サービス</t>
  </si>
  <si>
    <t>写真業、葬儀屋、斎場、火葬場、墓地管理業、冠婚葬祭互助会、結婚式場、家具修理業、かじ業、表具業、時計修理業、履物修理業、楽器修理業、自転車修理業、学習塾、音楽教授業、書道教授業、生花・茶道教授業、そろばん塾、外国語会話教授業、スポーツ・健康教授業、造園業、植木業、家政婦、衣服修理業、手荷物預り業、自転車預り業、コインロッカー、結婚相談所、観光案内所、宝くじ販売所</t>
  </si>
  <si>
    <t>エネルギー消費量
(TJ)</t>
    <rPh sb="5" eb="8">
      <t>ショウヒリョウ</t>
    </rPh>
    <phoneticPr fontId="3"/>
  </si>
  <si>
    <t>CO2
発生量
(kt-CO2)</t>
    <rPh sb="4" eb="6">
      <t>ハッセイ</t>
    </rPh>
    <rPh sb="6" eb="7">
      <t>リョウ</t>
    </rPh>
    <phoneticPr fontId="3"/>
  </si>
  <si>
    <t>TJ</t>
    <phoneticPr fontId="23"/>
  </si>
  <si>
    <t>A39</t>
    <phoneticPr fontId="3"/>
  </si>
  <si>
    <t>A27</t>
    <phoneticPr fontId="3"/>
  </si>
  <si>
    <t>A28</t>
    <phoneticPr fontId="3"/>
  </si>
  <si>
    <t>A32</t>
    <phoneticPr fontId="3"/>
  </si>
  <si>
    <t>A34</t>
    <phoneticPr fontId="3"/>
  </si>
  <si>
    <t>A41</t>
    <phoneticPr fontId="3"/>
  </si>
  <si>
    <t>A51</t>
    <phoneticPr fontId="3"/>
  </si>
  <si>
    <t>A53</t>
    <phoneticPr fontId="3"/>
  </si>
  <si>
    <t>A55</t>
    <phoneticPr fontId="3"/>
  </si>
  <si>
    <t>A57</t>
    <phoneticPr fontId="3"/>
  </si>
  <si>
    <t>A63</t>
    <phoneticPr fontId="3"/>
  </si>
  <si>
    <t>A64</t>
    <phoneticPr fontId="3"/>
  </si>
  <si>
    <t>A65</t>
    <phoneticPr fontId="3"/>
  </si>
  <si>
    <t>平成27年(2015)東京都産業連関表を用いた経済波及効果分析ツール（ｲﾍﾞﾝﾄ・観光用　地域内表版）[統合大分類]</t>
    <rPh sb="0" eb="2">
      <t>ヘイセイ</t>
    </rPh>
    <rPh sb="4" eb="5">
      <t>ネン</t>
    </rPh>
    <rPh sb="11" eb="14">
      <t>トウキョウト</t>
    </rPh>
    <rPh sb="14" eb="16">
      <t>サンギョウ</t>
    </rPh>
    <rPh sb="16" eb="18">
      <t>レンカン</t>
    </rPh>
    <rPh sb="18" eb="19">
      <t>ヒョウ</t>
    </rPh>
    <rPh sb="20" eb="21">
      <t>モチ</t>
    </rPh>
    <rPh sb="23" eb="25">
      <t>ケイザイ</t>
    </rPh>
    <rPh sb="25" eb="27">
      <t>ハキュウ</t>
    </rPh>
    <rPh sb="27" eb="29">
      <t>コウカ</t>
    </rPh>
    <rPh sb="29" eb="31">
      <t>ブンセキ</t>
    </rPh>
    <rPh sb="40" eb="43">
      <t>カンコウヨウ</t>
    </rPh>
    <rPh sb="43" eb="44">
      <t>　</t>
    </rPh>
    <rPh sb="45" eb="47">
      <t>チイキ</t>
    </rPh>
    <rPh sb="47" eb="48">
      <t>ナイ</t>
    </rPh>
    <rPh sb="48" eb="49">
      <t>ヒョウ</t>
    </rPh>
    <rPh sb="49" eb="50">
      <t>バン</t>
    </rPh>
    <phoneticPr fontId="3"/>
  </si>
  <si>
    <r>
      <rPr>
        <sz val="11"/>
        <rFont val="ＭＳ Ｐゴシック"/>
        <family val="3"/>
        <charset val="128"/>
      </rPr>
      <t>牧草、種苗、花木、芝、桑、葉たばこ、綿花、製紙原料</t>
    </r>
    <r>
      <rPr>
        <sz val="11"/>
        <rFont val="DejaVu Sans"/>
        <family val="2"/>
      </rPr>
      <t>(</t>
    </r>
    <r>
      <rPr>
        <sz val="11"/>
        <rFont val="ＭＳ Ｐゴシック"/>
        <family val="3"/>
        <charset val="128"/>
      </rPr>
      <t>こうぞ、みつまた）、敷物原料</t>
    </r>
    <r>
      <rPr>
        <sz val="11"/>
        <rFont val="DejaVu Sans"/>
        <family val="2"/>
      </rPr>
      <t>(</t>
    </r>
    <r>
      <rPr>
        <sz val="11"/>
        <rFont val="ＭＳ Ｐゴシック"/>
        <family val="3"/>
        <charset val="128"/>
      </rPr>
      <t>い草等</t>
    </r>
    <r>
      <rPr>
        <sz val="11"/>
        <rFont val="DejaVu Sans"/>
        <family val="2"/>
      </rPr>
      <t>)</t>
    </r>
    <rPh sb="7" eb="8">
      <t>キ</t>
    </rPh>
    <rPh sb="21" eb="23">
      <t>セイシ</t>
    </rPh>
    <rPh sb="23" eb="25">
      <t>ゲンリョウ</t>
    </rPh>
    <rPh sb="36" eb="38">
      <t>シキモノ</t>
    </rPh>
    <rPh sb="38" eb="40">
      <t>ゲンリョウ</t>
    </rPh>
    <rPh sb="42" eb="43">
      <t>グサ</t>
    </rPh>
    <rPh sb="43" eb="44">
      <t>トウ</t>
    </rPh>
    <phoneticPr fontId="31"/>
  </si>
  <si>
    <t>生乳、肉用牛、豚、鶏卵、鶏肉、羊毛、馬、やぎ、蚕、カブト虫の飼育、はちみつ</t>
    <rPh sb="0" eb="2">
      <t>セイニュウ</t>
    </rPh>
    <rPh sb="9" eb="11">
      <t>ケイラン</t>
    </rPh>
    <rPh sb="13" eb="14">
      <t>ニク</t>
    </rPh>
    <rPh sb="15" eb="17">
      <t>ヨウモウ</t>
    </rPh>
    <rPh sb="18" eb="19">
      <t>ウマ</t>
    </rPh>
    <phoneticPr fontId="31"/>
  </si>
  <si>
    <r>
      <rPr>
        <sz val="11"/>
        <rFont val="ＭＳ Ｐゴシック"/>
        <family val="3"/>
        <charset val="128"/>
      </rPr>
      <t>きのこ</t>
    </r>
    <r>
      <rPr>
        <sz val="11"/>
        <rFont val="DejaVu Sans"/>
        <family val="2"/>
      </rPr>
      <t>(</t>
    </r>
    <r>
      <rPr>
        <sz val="11"/>
        <rFont val="ＭＳ Ｐゴシック"/>
        <family val="3"/>
        <charset val="128"/>
      </rPr>
      <t>まつたけ、しいたけ、えのき等</t>
    </r>
    <r>
      <rPr>
        <sz val="11"/>
        <rFont val="DejaVu Sans"/>
        <family val="2"/>
      </rPr>
      <t>)</t>
    </r>
    <r>
      <rPr>
        <sz val="11"/>
        <rFont val="ＭＳ Ｐゴシック"/>
        <family val="3"/>
        <charset val="128"/>
      </rPr>
      <t>、種実（栗、くるみ）薪、木炭、狩猟による動物皮</t>
    </r>
    <rPh sb="17" eb="18">
      <t>ナド</t>
    </rPh>
    <rPh sb="29" eb="30">
      <t>マキ</t>
    </rPh>
    <rPh sb="34" eb="36">
      <t>シュリョウ</t>
    </rPh>
    <rPh sb="39" eb="41">
      <t>ドウブツ</t>
    </rPh>
    <rPh sb="41" eb="42">
      <t>カワ</t>
    </rPh>
    <phoneticPr fontId="31"/>
  </si>
  <si>
    <t>河川漁業（さけ、ます、こい、ふな、うなぎ、しじみ、えび)、養殖漁業(ます、あゆ、こい、うなぎ、金魚）</t>
    <rPh sb="29" eb="31">
      <t>ヨウショク</t>
    </rPh>
    <rPh sb="31" eb="33">
      <t>ギョギョウ</t>
    </rPh>
    <phoneticPr fontId="31"/>
  </si>
  <si>
    <t>冷凍魚介、刺身、わかめ、あじの開き、びん缶詰（かに、さけ、さば）、ちくわ、かまぼこ、水産物佃煮、寒天、のり</t>
    <phoneticPr fontId="3"/>
  </si>
  <si>
    <t>乾燥野菜、冷凍野菜、漬物、ジャム、かんぴょう、切干だいこん、干し柿、干しいたけ、野菜ジュース、濃縮果汁・天然果汁</t>
    <rPh sb="0" eb="2">
      <t>カンソウ</t>
    </rPh>
    <rPh sb="2" eb="4">
      <t>ヤサイ</t>
    </rPh>
    <rPh sb="5" eb="7">
      <t>レイトウ</t>
    </rPh>
    <rPh sb="7" eb="9">
      <t>ヤサイ</t>
    </rPh>
    <rPh sb="10" eb="12">
      <t>ツケモノ</t>
    </rPh>
    <phoneticPr fontId="3"/>
  </si>
  <si>
    <r>
      <rPr>
        <sz val="11"/>
        <rFont val="ＭＳ Ｐゴシック"/>
        <family val="3"/>
        <charset val="128"/>
      </rPr>
      <t>砂糖、でん粉、油、マーガリン、味噌、醤油、マヨネーズ、めんつゆ、酢、ケチャップ、ふりかけ、椿油</t>
    </r>
    <r>
      <rPr>
        <sz val="11"/>
        <rFont val="Meiryo UI"/>
        <family val="3"/>
        <charset val="128"/>
      </rPr>
      <t>(</t>
    </r>
    <r>
      <rPr>
        <sz val="11"/>
        <rFont val="ＭＳ Ｐゴシック"/>
        <family val="3"/>
        <charset val="128"/>
      </rPr>
      <t>整髪は</t>
    </r>
    <r>
      <rPr>
        <sz val="11"/>
        <rFont val="Meiryo UI"/>
        <family val="3"/>
        <charset val="128"/>
      </rPr>
      <t>208)</t>
    </r>
    <r>
      <rPr>
        <b/>
        <sz val="11"/>
        <rFont val="ＭＳ Ｐゴシック"/>
        <family val="3"/>
        <charset val="128"/>
      </rPr>
      <t>※塩は「</t>
    </r>
    <r>
      <rPr>
        <b/>
        <sz val="11"/>
        <rFont val="Meiryo UI"/>
        <family val="3"/>
        <charset val="128"/>
      </rPr>
      <t xml:space="preserve">202 </t>
    </r>
    <r>
      <rPr>
        <b/>
        <sz val="11"/>
        <rFont val="ＭＳ Ｐゴシック"/>
        <family val="3"/>
        <charset val="128"/>
      </rPr>
      <t>無機化学工業製品」、</t>
    </r>
    <rPh sb="18" eb="20">
      <t>ショウユ</t>
    </rPh>
    <phoneticPr fontId="31"/>
  </si>
  <si>
    <r>
      <t>冷凍調理食品、レトルト食品、インスタント食品、惣菜、弁当製造小売、学校給食、豆腐、がんもどき、納豆、もち、粉末ジュース、ゆば、春雨</t>
    </r>
    <r>
      <rPr>
        <b/>
        <sz val="11"/>
        <rFont val="ＭＳ Ｐゴシック"/>
        <family val="3"/>
        <charset val="128"/>
      </rPr>
      <t/>
    </r>
    <rPh sb="38" eb="40">
      <t>トウフ</t>
    </rPh>
    <phoneticPr fontId="3"/>
  </si>
  <si>
    <r>
      <rPr>
        <sz val="11"/>
        <rFont val="ＭＳ Ｐゴシック"/>
        <family val="3"/>
        <charset val="128"/>
      </rPr>
      <t>飼料・有機質肥料</t>
    </r>
    <r>
      <rPr>
        <sz val="11"/>
        <rFont val="Meiryo UI"/>
        <family val="3"/>
        <charset val="128"/>
      </rPr>
      <t>(</t>
    </r>
    <r>
      <rPr>
        <sz val="11"/>
        <rFont val="ＭＳ Ｐゴシック"/>
        <family val="3"/>
        <charset val="128"/>
      </rPr>
      <t>別掲を除く。</t>
    </r>
    <r>
      <rPr>
        <sz val="11"/>
        <rFont val="Meiryo UI"/>
        <family val="3"/>
        <charset val="128"/>
      </rPr>
      <t>)</t>
    </r>
    <rPh sb="12" eb="13">
      <t>ノゾ</t>
    </rPh>
    <phoneticPr fontId="3"/>
  </si>
  <si>
    <r>
      <rPr>
        <sz val="11"/>
        <rFont val="ＭＳ Ｐゴシック"/>
        <family val="3"/>
        <charset val="128"/>
      </rPr>
      <t>飼料・有機質肥料</t>
    </r>
    <r>
      <rPr>
        <sz val="11"/>
        <rFont val="DejaVu Sans"/>
        <family val="2"/>
      </rPr>
      <t>(</t>
    </r>
    <r>
      <rPr>
        <sz val="11"/>
        <rFont val="ＭＳ Ｐゴシック"/>
        <family val="3"/>
        <charset val="128"/>
      </rPr>
      <t>別掲を除く。</t>
    </r>
    <r>
      <rPr>
        <sz val="11"/>
        <rFont val="DejaVu Sans"/>
        <family val="2"/>
      </rPr>
      <t>)</t>
    </r>
    <rPh sb="9" eb="11">
      <t>ベッケイ</t>
    </rPh>
    <rPh sb="12" eb="13">
      <t>ノゾ</t>
    </rPh>
    <phoneticPr fontId="31"/>
  </si>
  <si>
    <t>ロープ、ひも、じゅうたん、床敷物</t>
    <phoneticPr fontId="3"/>
  </si>
  <si>
    <t>男子・女子用服、作業衣服、ワイシャツ、下着、セーター、寝着類、帯、和服、ショール、スポーツ衣服、ニット製衣服</t>
    <phoneticPr fontId="3"/>
  </si>
  <si>
    <t>帽子、ネクタイ、ハンカチ、マフラー、スカーフ、手袋、足袋、繊維製履物、毛皮製衣服、なめし革製衣服</t>
    <rPh sb="23" eb="25">
      <t>テブクロ</t>
    </rPh>
    <rPh sb="26" eb="28">
      <t>タビ</t>
    </rPh>
    <phoneticPr fontId="3"/>
  </si>
  <si>
    <r>
      <rPr>
        <sz val="11"/>
        <rFont val="ＭＳ Ｐゴシック"/>
        <family val="3"/>
        <charset val="128"/>
      </rPr>
      <t>タオル、毛布、帆布製品（テント）、カーテン、テーブルクロス、ふとん、まくら、クッション、ガーゼ、包帯、脱脂綿、綿棒、ばんそうこう</t>
    </r>
    <r>
      <rPr>
        <b/>
        <sz val="11"/>
        <rFont val="ＭＳ Ｐゴシック"/>
        <family val="3"/>
        <charset val="128"/>
      </rPr>
      <t>※縫いぐるみは「</t>
    </r>
    <r>
      <rPr>
        <b/>
        <sz val="11"/>
        <rFont val="Meiryo UI"/>
        <family val="3"/>
        <charset val="128"/>
      </rPr>
      <t xml:space="preserve">391 </t>
    </r>
    <r>
      <rPr>
        <b/>
        <sz val="11"/>
        <rFont val="ＭＳ Ｐゴシック"/>
        <family val="3"/>
        <charset val="128"/>
      </rPr>
      <t>その他の製造工業製品」</t>
    </r>
    <phoneticPr fontId="3"/>
  </si>
  <si>
    <t>パルプ・紙・板紙</t>
    <phoneticPr fontId="3"/>
  </si>
  <si>
    <t>パルプ、古紙、洋紙、和紙、コピー用紙、</t>
    <phoneticPr fontId="3"/>
  </si>
  <si>
    <t>加工紙</t>
    <rPh sb="0" eb="2">
      <t>カコウ</t>
    </rPh>
    <rPh sb="2" eb="3">
      <t>シ</t>
    </rPh>
    <phoneticPr fontId="3"/>
  </si>
  <si>
    <t>段ボール原紙、ふすま紙、壁紙、絶縁テープ</t>
    <phoneticPr fontId="3"/>
  </si>
  <si>
    <r>
      <rPr>
        <sz val="11"/>
        <rFont val="ＭＳ Ｐゴシック"/>
        <family val="3"/>
        <charset val="128"/>
      </rPr>
      <t>無機化学工業製品</t>
    </r>
    <r>
      <rPr>
        <sz val="11"/>
        <rFont val="DejaVu Sans"/>
        <family val="2"/>
      </rPr>
      <t>(</t>
    </r>
    <r>
      <rPr>
        <sz val="11"/>
        <rFont val="ＭＳ Ｐゴシック"/>
        <family val="3"/>
        <charset val="128"/>
      </rPr>
      <t>ソーダ工業製品を含む。</t>
    </r>
    <r>
      <rPr>
        <sz val="11"/>
        <rFont val="DejaVu Sans"/>
        <family val="2"/>
      </rPr>
      <t>)</t>
    </r>
    <rPh sb="12" eb="14">
      <t>コウギョウ</t>
    </rPh>
    <rPh sb="14" eb="16">
      <t>セイヒン</t>
    </rPh>
    <rPh sb="17" eb="18">
      <t>フク</t>
    </rPh>
    <phoneticPr fontId="3"/>
  </si>
  <si>
    <t>塩酸、ソーダ灰、か性ソーダ、液体塩素、無機顔料、さらし液、塩、食卓塩、にがり、酸素ガス、窒素、アルゴン、水素、炭酸ガス、アセチレン、亜硫酸塩、硫化物、活性炭</t>
    <rPh sb="0" eb="2">
      <t>エンサン</t>
    </rPh>
    <rPh sb="19" eb="21">
      <t>ムキ</t>
    </rPh>
    <rPh sb="21" eb="23">
      <t>ガンリョウ</t>
    </rPh>
    <phoneticPr fontId="3"/>
  </si>
  <si>
    <t>合成アルコール、エチルアルコール、酢酸、二塩化エチレン、アクリロニトリル、スチレンモノマー、合成ゴム、メタン誘導品、可塑剤</t>
    <rPh sb="54" eb="56">
      <t>ユウドウ</t>
    </rPh>
    <rPh sb="56" eb="57">
      <t>ヒン</t>
    </rPh>
    <rPh sb="58" eb="60">
      <t>カソ</t>
    </rPh>
    <rPh sb="60" eb="61">
      <t>ザイ</t>
    </rPh>
    <phoneticPr fontId="3"/>
  </si>
  <si>
    <t>内服薬、注射剤、外用薬、殺虫剤（農薬除く）、蚊取り線香、ワクチン、血清、漢方薬、動物用医薬品、医薬部外品</t>
    <rPh sb="47" eb="49">
      <t>イヤク</t>
    </rPh>
    <rPh sb="49" eb="52">
      <t>ブガイヒン</t>
    </rPh>
    <phoneticPr fontId="3"/>
  </si>
  <si>
    <r>
      <rPr>
        <sz val="11"/>
        <rFont val="ＭＳ Ｐゴシック"/>
        <family val="3"/>
        <charset val="128"/>
      </rPr>
      <t>化学最終製品</t>
    </r>
    <r>
      <rPr>
        <sz val="11"/>
        <rFont val="Meiryo UI"/>
        <family val="3"/>
        <charset val="128"/>
      </rPr>
      <t>(</t>
    </r>
    <r>
      <rPr>
        <sz val="11"/>
        <rFont val="ＭＳ Ｐゴシック"/>
        <family val="3"/>
        <charset val="128"/>
      </rPr>
      <t>医薬品を除く。</t>
    </r>
    <r>
      <rPr>
        <sz val="11"/>
        <rFont val="Meiryo UI"/>
        <family val="3"/>
        <charset val="128"/>
      </rPr>
      <t>)</t>
    </r>
    <rPh sb="11" eb="12">
      <t>ノゾ</t>
    </rPh>
    <phoneticPr fontId="3"/>
  </si>
  <si>
    <t>合成洗剤、界面活性剤、柔軟仕上げ剤</t>
    <rPh sb="11" eb="13">
      <t>ジュウナン</t>
    </rPh>
    <rPh sb="13" eb="15">
      <t>シア</t>
    </rPh>
    <rPh sb="16" eb="17">
      <t>ザイ</t>
    </rPh>
    <phoneticPr fontId="3"/>
  </si>
  <si>
    <t>石鹸、香水、化粧品、歯磨、香水、オーデコロン、シャンプー、リンス、養毛剤、クリーム、パック、口紅、髭そりクリーム、おしろい、日やけ止め</t>
    <phoneticPr fontId="3"/>
  </si>
  <si>
    <r>
      <rPr>
        <sz val="11"/>
        <rFont val="ＭＳ Ｐゴシック"/>
        <family val="3"/>
        <charset val="128"/>
      </rPr>
      <t>その他の化学最終製品</t>
    </r>
    <r>
      <rPr>
        <sz val="11"/>
        <rFont val="DejaVu Sans"/>
        <family val="2"/>
      </rPr>
      <t>(</t>
    </r>
    <r>
      <rPr>
        <sz val="11"/>
        <rFont val="ＭＳ Ｐゴシック"/>
        <family val="3"/>
        <charset val="128"/>
      </rPr>
      <t>農薬含む。</t>
    </r>
    <r>
      <rPr>
        <sz val="11"/>
        <rFont val="DejaVu Sans"/>
        <family val="2"/>
      </rPr>
      <t>)</t>
    </r>
    <rPh sb="11" eb="13">
      <t>ノウヤク</t>
    </rPh>
    <rPh sb="13" eb="14">
      <t>フク</t>
    </rPh>
    <phoneticPr fontId="3"/>
  </si>
  <si>
    <r>
      <rPr>
        <sz val="11"/>
        <rFont val="ＭＳ Ｐゴシック"/>
        <family val="3"/>
        <charset val="128"/>
      </rPr>
      <t>農薬、除草剤、殺虫剤、</t>
    </r>
    <r>
      <rPr>
        <b/>
        <sz val="11"/>
        <rFont val="ＭＳ Ｐゴシック"/>
        <family val="3"/>
        <charset val="128"/>
      </rPr>
      <t>※家庭用の殺虫剤等は「</t>
    </r>
    <r>
      <rPr>
        <b/>
        <sz val="11"/>
        <rFont val="Meiryo UI"/>
        <family val="3"/>
        <charset val="128"/>
      </rPr>
      <t xml:space="preserve">207 </t>
    </r>
    <r>
      <rPr>
        <b/>
        <sz val="11"/>
        <rFont val="ＭＳ Ｐゴシック"/>
        <family val="3"/>
        <charset val="128"/>
      </rPr>
      <t>医薬品」、</t>
    </r>
    <r>
      <rPr>
        <sz val="11"/>
        <rFont val="ＭＳ Ｐゴシック"/>
        <family val="3"/>
        <charset val="128"/>
      </rPr>
      <t>ゼラチン、接着剤、クレンザー、ろうそく、ワックス、合成香料、修正液、ダイナマイト、導火線、フィルム（写真、</t>
    </r>
    <r>
      <rPr>
        <sz val="11"/>
        <rFont val="Meiryo UI"/>
        <family val="3"/>
        <charset val="128"/>
      </rPr>
      <t>X</t>
    </r>
    <r>
      <rPr>
        <sz val="11"/>
        <rFont val="ＭＳ Ｐゴシック"/>
        <family val="3"/>
        <charset val="128"/>
      </rPr>
      <t>線）、感光紙</t>
    </r>
    <phoneticPr fontId="3"/>
  </si>
  <si>
    <t>その他の製造工業製品</t>
    <phoneticPr fontId="31"/>
  </si>
  <si>
    <r>
      <rPr>
        <sz val="11"/>
        <rFont val="ＭＳ Ｐゴシック"/>
        <family val="3"/>
        <charset val="128"/>
      </rPr>
      <t>なめし革・毛皮・その他の革製品</t>
    </r>
    <r>
      <rPr>
        <sz val="11"/>
        <rFont val="DejaVu Sans"/>
        <family val="2"/>
      </rPr>
      <t>(</t>
    </r>
    <r>
      <rPr>
        <sz val="11"/>
        <rFont val="ＭＳ Ｐゴシック"/>
        <family val="3"/>
        <charset val="128"/>
      </rPr>
      <t>革製履物を除く</t>
    </r>
    <r>
      <rPr>
        <sz val="11"/>
        <rFont val="DejaVu Sans"/>
        <family val="2"/>
      </rPr>
      <t>)</t>
    </r>
    <rPh sb="16" eb="18">
      <t>カワセイ</t>
    </rPh>
    <rPh sb="18" eb="20">
      <t>ハキモノ</t>
    </rPh>
    <rPh sb="21" eb="22">
      <t>ノゾ</t>
    </rPh>
    <phoneticPr fontId="31"/>
  </si>
  <si>
    <t>電解板、炭素繊維、炭素棒、黒鉛るつぼ、特殊炭素製品、研磨材、ほうろう鉄器、人造宝石、ロックウール、電極、と石、研磨布紙、再生骨材、石工品、宝飾製品</t>
    <rPh sb="69" eb="71">
      <t>ホウショク</t>
    </rPh>
    <phoneticPr fontId="3"/>
  </si>
  <si>
    <t>熱間圧延鋼材・鋼管</t>
    <phoneticPr fontId="3"/>
  </si>
  <si>
    <t>普通鋼鋼板、普通鋼鋼帯、普通鋼小棒、普通鋼鋼管、特殊鋼鋼管</t>
    <phoneticPr fontId="3"/>
  </si>
  <si>
    <t>自動車</t>
    <rPh sb="0" eb="3">
      <t>ジドウシャ</t>
    </rPh>
    <phoneticPr fontId="3"/>
  </si>
  <si>
    <t>乗用車・トラック・バス・その他の自動車</t>
    <rPh sb="0" eb="3">
      <t>ジョウヨウシャ</t>
    </rPh>
    <phoneticPr fontId="31"/>
  </si>
  <si>
    <t>普通乗用車、小型乗用車、軽乗用車、小型バス、大型バス、軽トラック、小型トラック、普通トラック、医療保健車、衛生車、ガソリンタンク車、キャンピングカー、救急車、給水車、工作車、ごみ収集車、コンクリートミキサー車、散水車、車両運搬車、消防車、除雪車、スノーモービル、タンクローリー、バキュームカー、放送宣伝車、郵便車、霊きゅう車、冷凍・冷蔵車</t>
    <phoneticPr fontId="3"/>
  </si>
  <si>
    <r>
      <rPr>
        <sz val="11"/>
        <rFont val="ＭＳ Ｐゴシック"/>
        <family val="3"/>
        <charset val="128"/>
      </rPr>
      <t>自動車車体、荷台、ガソリンエンジン、ディーゼルエンジン、油ポンプ、エアークリーナ、エンジンギア、オイルフィルタ、カムシャフト、キャブレーター、吸気弁、クランクケース、サーモスタット、シリンダ、燃料タンク、排気弁、ラジエータ、冷却ファン、ピストン、ロッド、駆動軸、クラッチ、減速機、ハンドル、ホイール、車軸、トランスミッション、オイルブレーキ装置、サスペンション、エアータンク、ブレーキ、クラクション、窓枠部分、サッシ、消音器、ドア、ボンネット、マフラー、ワイパー、ドアロック、バンパ、カーエアコン、座席、カーライター、バックミラー、方向指示器、アクセル、窓ガラス開閉装置　</t>
    </r>
    <r>
      <rPr>
        <b/>
        <sz val="11"/>
        <rFont val="ＭＳ Ｐゴシック"/>
        <family val="3"/>
        <charset val="128"/>
      </rPr>
      <t>※シートベルトは「</t>
    </r>
    <r>
      <rPr>
        <b/>
        <sz val="11"/>
        <rFont val="Meiryo UI"/>
        <family val="3"/>
        <charset val="128"/>
      </rPr>
      <t xml:space="preserve">391 </t>
    </r>
    <r>
      <rPr>
        <b/>
        <sz val="11"/>
        <rFont val="ＭＳ Ｐゴシック"/>
        <family val="3"/>
        <charset val="128"/>
      </rPr>
      <t>その他の製造工業製品」、窓ガラスは「</t>
    </r>
    <r>
      <rPr>
        <b/>
        <sz val="11"/>
        <rFont val="Meiryo UI"/>
        <family val="3"/>
        <charset val="128"/>
      </rPr>
      <t xml:space="preserve">251 </t>
    </r>
    <r>
      <rPr>
        <b/>
        <sz val="11"/>
        <rFont val="ＭＳ Ｐゴシック"/>
        <family val="3"/>
        <charset val="128"/>
      </rPr>
      <t>ガラス・ガラス製品」、タイヤは「</t>
    </r>
    <r>
      <rPr>
        <b/>
        <sz val="11"/>
        <rFont val="Meiryo UI"/>
        <family val="3"/>
        <charset val="128"/>
      </rPr>
      <t xml:space="preserve">222 </t>
    </r>
    <r>
      <rPr>
        <b/>
        <sz val="11"/>
        <rFont val="ＭＳ Ｐゴシック"/>
        <family val="3"/>
        <charset val="128"/>
      </rPr>
      <t>ゴム製品」、スピードメータは「</t>
    </r>
    <r>
      <rPr>
        <b/>
        <sz val="11"/>
        <rFont val="Meiryo UI"/>
        <family val="3"/>
        <charset val="128"/>
      </rPr>
      <t xml:space="preserve">311 </t>
    </r>
    <r>
      <rPr>
        <b/>
        <sz val="11"/>
        <rFont val="ＭＳ Ｐゴシック"/>
        <family val="3"/>
        <charset val="128"/>
      </rPr>
      <t>業務用機械」、エアバッグは「</t>
    </r>
    <r>
      <rPr>
        <b/>
        <sz val="11"/>
        <rFont val="Meiryo UI"/>
        <family val="3"/>
        <charset val="128"/>
      </rPr>
      <t xml:space="preserve">391 </t>
    </r>
    <r>
      <rPr>
        <b/>
        <sz val="11"/>
        <rFont val="ＭＳ Ｐゴシック"/>
        <family val="3"/>
        <charset val="128"/>
      </rPr>
      <t>その他の製造工業製品」</t>
    </r>
    <phoneticPr fontId="3"/>
  </si>
  <si>
    <t>電力・ガス・熱供給</t>
    <rPh sb="6" eb="7">
      <t>ネツ</t>
    </rPh>
    <rPh sb="7" eb="9">
      <t>キョウキュウ</t>
    </rPh>
    <phoneticPr fontId="3"/>
  </si>
  <si>
    <r>
      <rPr>
        <sz val="11"/>
        <rFont val="ＭＳ Ｐゴシック"/>
        <family val="3"/>
        <charset val="128"/>
      </rPr>
      <t>貸店舗、貸ビル、貸会議室、貸倉庫、不動産代理仲介、不動産管理業、</t>
    </r>
    <r>
      <rPr>
        <b/>
        <sz val="11"/>
        <rFont val="ＭＳ Ｐゴシック"/>
        <family val="3"/>
        <charset val="128"/>
      </rPr>
      <t>※駐車場業は「</t>
    </r>
    <r>
      <rPr>
        <b/>
        <sz val="11"/>
        <rFont val="Meiryo UI"/>
        <family val="3"/>
        <charset val="128"/>
      </rPr>
      <t xml:space="preserve">578 </t>
    </r>
    <r>
      <rPr>
        <b/>
        <sz val="11"/>
        <rFont val="ＭＳ Ｐゴシック"/>
        <family val="3"/>
        <charset val="128"/>
      </rPr>
      <t>運輸付帯サービス」</t>
    </r>
    <phoneticPr fontId="3"/>
  </si>
  <si>
    <t>道路輸送（自家輸送を除く。）</t>
    <phoneticPr fontId="3"/>
  </si>
  <si>
    <r>
      <rPr>
        <sz val="11"/>
        <rFont val="ＭＳ Ｐゴシック"/>
        <family val="3"/>
        <charset val="128"/>
      </rPr>
      <t>道路貨物輸送</t>
    </r>
    <r>
      <rPr>
        <sz val="11"/>
        <rFont val="DejaVu Sans"/>
        <family val="2"/>
      </rPr>
      <t>(</t>
    </r>
    <r>
      <rPr>
        <sz val="11"/>
        <rFont val="ＭＳ Ｐゴシック"/>
        <family val="3"/>
        <charset val="128"/>
      </rPr>
      <t>自家輸送を除く。</t>
    </r>
    <r>
      <rPr>
        <sz val="11"/>
        <rFont val="DejaVu Sans"/>
        <family val="2"/>
      </rPr>
      <t>)</t>
    </r>
    <rPh sb="7" eb="9">
      <t>ジカ</t>
    </rPh>
    <rPh sb="9" eb="11">
      <t>ユソウ</t>
    </rPh>
    <rPh sb="12" eb="13">
      <t>ノゾ</t>
    </rPh>
    <phoneticPr fontId="31"/>
  </si>
  <si>
    <t>他に分類されない会員制団体</t>
    <rPh sb="0" eb="1">
      <t>タ</t>
    </rPh>
    <rPh sb="2" eb="4">
      <t>ブンルイ</t>
    </rPh>
    <rPh sb="8" eb="11">
      <t>カイインセイ</t>
    </rPh>
    <rPh sb="11" eb="13">
      <t>ダンタイ</t>
    </rPh>
    <phoneticPr fontId="3"/>
  </si>
  <si>
    <t>物品賃貸業（貸自動車業を除く。）</t>
    <phoneticPr fontId="3"/>
  </si>
  <si>
    <t>映画館、劇場、劇場附属オーケストラ、歌劇団、ダンシングチーム、寄席、相撲興行場、ボクシング場、野球場、劇団、プロ野球団、プロレス協会、ビリヤード場、囲碁・将棋所、マージャンクラブ、パチンコホール、ビンゴゲーム場、射的場、スロットマシン場、ゲームセンター、競輪場、競馬場、モーターボート競走場、競輪競技団、競馬競技団、小型自動車競争場、スポーツ施設提供業（東京ドーム、日本武道館）、体育館、ゴルフ場、ゴルフ練習場、ボウリング場、テニス場、バッティング練習場、フィットネスクラブ、プール、アイススケート場、公園、遊園地、テーマパーク、ダンスホール、マリーナ業、遊漁船業、芸妓業、カラオケボックス業、プレイガイド、場外馬券売場、場外車券売場、釣堀、著述家、芸術家</t>
    <rPh sb="177" eb="179">
      <t>トウキョウ</t>
    </rPh>
    <rPh sb="183" eb="185">
      <t>ニホン</t>
    </rPh>
    <rPh sb="185" eb="188">
      <t>ブドウカン</t>
    </rPh>
    <phoneticPr fontId="3"/>
  </si>
  <si>
    <t>東京都総務局統計部『平成27年（2015）年東京都産業連関表　地域内表、雇用表』
総務省統計局『平成27年（2015年）全国産業連関表』
国立研究開発法人 国立環境研究所『産業連関表による環境負荷原単位データブック（3EID）』[2015年(平成27年)表]</t>
    <rPh sb="33" eb="34">
      <t>ナイ</t>
    </rPh>
    <rPh sb="36" eb="38">
      <t>コヨウ</t>
    </rPh>
    <rPh sb="38" eb="39">
      <t>ヒョウ</t>
    </rPh>
    <phoneticPr fontId="3"/>
  </si>
  <si>
    <t>直接エネルギー消費量(GJ)</t>
    <rPh sb="0" eb="2">
      <t>チョクセツ</t>
    </rPh>
    <phoneticPr fontId="3"/>
  </si>
  <si>
    <t>直接エネルギー消費係数(ＴＪ/百万円）</t>
    <rPh sb="0" eb="2">
      <t>チョクセツ</t>
    </rPh>
    <rPh sb="7" eb="9">
      <t>ショウヒ</t>
    </rPh>
    <rPh sb="9" eb="11">
      <t>ケイスウ</t>
    </rPh>
    <rPh sb="15" eb="16">
      <t>ヒャク</t>
    </rPh>
    <rPh sb="16" eb="18">
      <t>マンエン</t>
    </rPh>
    <phoneticPr fontId="5"/>
  </si>
  <si>
    <t>国内からの来訪者</t>
    <rPh sb="0" eb="2">
      <t>コクナイ</t>
    </rPh>
    <rPh sb="5" eb="8">
      <t>ライホウシャ</t>
    </rPh>
    <phoneticPr fontId="3"/>
  </si>
  <si>
    <t>国内からの来訪者合計</t>
    <rPh sb="0" eb="2">
      <t>コクナイ</t>
    </rPh>
    <rPh sb="5" eb="8">
      <t>ライホウシャ</t>
    </rPh>
    <rPh sb="8" eb="10">
      <t>ゴウケイ</t>
    </rPh>
    <phoneticPr fontId="3"/>
  </si>
  <si>
    <t>海外からの来訪者合計</t>
    <rPh sb="0" eb="2">
      <t>カイガイ</t>
    </rPh>
    <rPh sb="5" eb="8">
      <t>ライホウシャ</t>
    </rPh>
    <phoneticPr fontId="3"/>
  </si>
  <si>
    <t>「１．温室効果ガス国家インベントリと一致（外洋輸送部門による国外排出量を含まず）簡易版：2015IOT_excl_int.xlsx」よりデータ取得</t>
    <rPh sb="40" eb="42">
      <t>カンイ</t>
    </rPh>
    <rPh sb="71" eb="73">
      <t>シュトク</t>
    </rPh>
    <phoneticPr fontId="3"/>
  </si>
  <si>
    <t>平成27年国勢調査による東京都の昼間人口（従業地・通学地による人口） 第3表の1（人）</t>
    <phoneticPr fontId="3"/>
  </si>
  <si>
    <t>東京都産業連関表（統合大分類）</t>
    <phoneticPr fontId="3"/>
  </si>
  <si>
    <t>※１　開催経費と部門の対応については、操作マニュアルのP11をご覧ください。</t>
    <phoneticPr fontId="3"/>
  </si>
  <si>
    <t>最終更新日：2022年7月29日</t>
    <rPh sb="0" eb="2">
      <t>サイシュウ</t>
    </rPh>
    <rPh sb="2" eb="5">
      <t>コウシンビ</t>
    </rPh>
    <rPh sb="10" eb="11">
      <t>ネン</t>
    </rPh>
    <rPh sb="12" eb="13">
      <t>ガツ</t>
    </rPh>
    <rPh sb="15" eb="16">
      <t>ニチ</t>
    </rPh>
    <phoneticPr fontId="3"/>
  </si>
  <si>
    <t>CO2排出量
(t-CO2)</t>
    <phoneticPr fontId="3"/>
  </si>
  <si>
    <r>
      <t>CO2</t>
    </r>
    <r>
      <rPr>
        <sz val="11"/>
        <color indexed="9"/>
        <rFont val="ＭＳ Ｐゴシック"/>
        <family val="3"/>
        <charset val="128"/>
      </rPr>
      <t>排出係数</t>
    </r>
    <r>
      <rPr>
        <sz val="11"/>
        <color indexed="9"/>
        <rFont val="DejaVu Sans"/>
        <family val="2"/>
      </rPr>
      <t>(Kt-CO2/</t>
    </r>
    <r>
      <rPr>
        <sz val="11"/>
        <color indexed="9"/>
        <rFont val="ＭＳ Ｐゴシック"/>
        <family val="3"/>
        <charset val="128"/>
      </rPr>
      <t>百万円</t>
    </r>
    <r>
      <rPr>
        <sz val="11"/>
        <color indexed="9"/>
        <rFont val="DejaVu Sans"/>
        <family val="2"/>
      </rPr>
      <t>)</t>
    </r>
    <rPh sb="3" eb="5">
      <t>ハイシュツ</t>
    </rPh>
    <rPh sb="5" eb="7">
      <t>ケイスウ</t>
    </rPh>
    <rPh sb="15" eb="18">
      <t>ヒャクマンエン</t>
    </rPh>
    <phoneticPr fontId="5"/>
  </si>
  <si>
    <r>
      <rPr>
        <b/>
        <sz val="11"/>
        <color theme="1"/>
        <rFont val="Meiryo UI"/>
        <family val="3"/>
        <charset val="128"/>
      </rPr>
      <t>太枠線内、黄色</t>
    </r>
    <r>
      <rPr>
        <sz val="11"/>
        <color theme="1"/>
        <rFont val="Meiryo UI"/>
        <family val="3"/>
        <charset val="128"/>
      </rPr>
      <t>のセルに開催経費（[百万円単位][購入者価格]）や人数を入力してください。開催経費は、基本はC列に入力し、財・サービスの生産が全て東京都内で行われる分をD列に入力します。</t>
    </r>
    <rPh sb="0" eb="2">
      <t>フトワク</t>
    </rPh>
    <rPh sb="2" eb="3">
      <t>セン</t>
    </rPh>
    <rPh sb="3" eb="4">
      <t>ナイ</t>
    </rPh>
    <rPh sb="5" eb="7">
      <t>キイロ</t>
    </rPh>
    <rPh sb="11" eb="13">
      <t>カイサイ</t>
    </rPh>
    <rPh sb="13" eb="15">
      <t>ケイヒ</t>
    </rPh>
    <rPh sb="32" eb="34">
      <t>ニンズウ</t>
    </rPh>
    <rPh sb="35" eb="37">
      <t>ニュウリョク</t>
    </rPh>
    <rPh sb="44" eb="46">
      <t>カイサイ</t>
    </rPh>
    <rPh sb="46" eb="48">
      <t>ケイヒ</t>
    </rPh>
    <rPh sb="50" eb="52">
      <t>キホン</t>
    </rPh>
    <rPh sb="54" eb="55">
      <t>レツ</t>
    </rPh>
    <rPh sb="56" eb="58">
      <t>ニュウリョク</t>
    </rPh>
    <rPh sb="60" eb="61">
      <t>ザイ</t>
    </rPh>
    <rPh sb="67" eb="69">
      <t>セイサン</t>
    </rPh>
    <rPh sb="70" eb="71">
      <t>スベ</t>
    </rPh>
    <rPh sb="72" eb="75">
      <t>トウキョウト</t>
    </rPh>
    <rPh sb="75" eb="76">
      <t>ナイ</t>
    </rPh>
    <rPh sb="77" eb="78">
      <t>オコナ</t>
    </rPh>
    <rPh sb="81" eb="82">
      <t>ブン</t>
    </rPh>
    <rPh sb="84" eb="85">
      <t>レツ</t>
    </rPh>
    <rPh sb="86" eb="88">
      <t>ニュウリョク</t>
    </rPh>
    <phoneticPr fontId="3"/>
  </si>
  <si>
    <t>※2　1人当たり消費額は、観光庁『旅行・観光消費動向調査（2019）』『訪日外国人消費動向調査（2019）』から推計した1人1泊（回）あたり観光・レクリエーション・レジャー旅行単価（全国値）を予め入力しています。必要のある場合、適宜修正してください。</t>
    <rPh sb="4" eb="5">
      <t>ニン</t>
    </rPh>
    <rPh sb="5" eb="6">
      <t>ア</t>
    </rPh>
    <rPh sb="8" eb="11">
      <t>ショウヒガク</t>
    </rPh>
    <rPh sb="13" eb="15">
      <t>カンコウ</t>
    </rPh>
    <rPh sb="15" eb="16">
      <t>チョウ</t>
    </rPh>
    <rPh sb="17" eb="19">
      <t>リョコウ</t>
    </rPh>
    <rPh sb="20" eb="22">
      <t>カンコウ</t>
    </rPh>
    <rPh sb="22" eb="24">
      <t>ショウヒ</t>
    </rPh>
    <rPh sb="24" eb="26">
      <t>ドウコウ</t>
    </rPh>
    <rPh sb="26" eb="28">
      <t>チョウサ</t>
    </rPh>
    <rPh sb="56" eb="58">
      <t>スイケイ</t>
    </rPh>
    <rPh sb="61" eb="62">
      <t>ニン</t>
    </rPh>
    <rPh sb="63" eb="64">
      <t>ハク</t>
    </rPh>
    <rPh sb="65" eb="66">
      <t>カイ</t>
    </rPh>
    <rPh sb="70" eb="72">
      <t>カンコウ</t>
    </rPh>
    <rPh sb="86" eb="88">
      <t>リョコウ</t>
    </rPh>
    <rPh sb="88" eb="90">
      <t>タンカ</t>
    </rPh>
    <rPh sb="91" eb="93">
      <t>ゼンコク</t>
    </rPh>
    <rPh sb="93" eb="94">
      <t>チ</t>
    </rPh>
    <rPh sb="96" eb="97">
      <t>アラカジ</t>
    </rPh>
    <rPh sb="98" eb="100">
      <t>ニュウリョク</t>
    </rPh>
    <rPh sb="106" eb="108">
      <t>ヒツヨウ</t>
    </rPh>
    <rPh sb="111" eb="113">
      <t>バアイ</t>
    </rPh>
    <rPh sb="114" eb="116">
      <t>テキギ</t>
    </rPh>
    <rPh sb="116" eb="118">
      <t>シュウセイ</t>
    </rPh>
    <phoneticPr fontId="3"/>
  </si>
  <si>
    <r>
      <rPr>
        <sz val="11"/>
        <color rgb="FFC00000"/>
        <rFont val="Meiryo UI"/>
        <family val="3"/>
        <charset val="128"/>
      </rPr>
      <t>■</t>
    </r>
    <r>
      <rPr>
        <sz val="11"/>
        <rFont val="Meiryo UI"/>
        <family val="3"/>
        <charset val="128"/>
      </rPr>
      <t>「分析シート」に新規需要額（イベントや観光企画などの開催経費）や来訪者人数、必要に応じて消費品目やその単価を入力すると、同シート内に経済波及効果の算出結果が表示されます。</t>
    </r>
    <rPh sb="2" eb="4">
      <t>ブンセキ</t>
    </rPh>
    <rPh sb="9" eb="11">
      <t>シンキ</t>
    </rPh>
    <rPh sb="11" eb="13">
      <t>ジュヨウ</t>
    </rPh>
    <rPh sb="13" eb="14">
      <t>ガク</t>
    </rPh>
    <rPh sb="33" eb="36">
      <t>ライホウシャ</t>
    </rPh>
    <rPh sb="36" eb="38">
      <t>ニンズウ</t>
    </rPh>
    <rPh sb="39" eb="41">
      <t>ヒツヨウ</t>
    </rPh>
    <rPh sb="42" eb="43">
      <t>オウ</t>
    </rPh>
    <rPh sb="45" eb="47">
      <t>ショウヒ</t>
    </rPh>
    <rPh sb="47" eb="49">
      <t>ヒンモク</t>
    </rPh>
    <rPh sb="52" eb="54">
      <t>タンカ</t>
    </rPh>
    <rPh sb="55" eb="57">
      <t>ニュウリョク</t>
    </rPh>
    <rPh sb="61" eb="62">
      <t>ドウ</t>
    </rPh>
    <rPh sb="65" eb="66">
      <t>ナイ</t>
    </rPh>
    <rPh sb="67" eb="69">
      <t>ケイザイ</t>
    </rPh>
    <rPh sb="69" eb="71">
      <t>ハキュウ</t>
    </rPh>
    <phoneticPr fontId="3"/>
  </si>
  <si>
    <t>メール：S0000033(at)section.metro.tokyo.jp　※(at)を@に変えて送信してください</t>
    <phoneticPr fontId="3"/>
  </si>
  <si>
    <t>単位：TJ</t>
    <rPh sb="0" eb="2">
      <t>タンイ</t>
    </rPh>
    <phoneticPr fontId="3"/>
  </si>
  <si>
    <t>単位：Kt-CO2</t>
    <rPh sb="0" eb="2">
      <t>タンイ</t>
    </rPh>
    <phoneticPr fontId="3"/>
  </si>
  <si>
    <t>CO2
排出量</t>
    <rPh sb="4" eb="6">
      <t>ハイシュツ</t>
    </rPh>
    <rPh sb="6" eb="7">
      <t>リョウ</t>
    </rPh>
    <phoneticPr fontId="3"/>
  </si>
  <si>
    <t>※４　都内生産に伴い発生するマージンと、新規需要を賄うため都外で</t>
    <rPh sb="3" eb="4">
      <t>ト</t>
    </rPh>
    <rPh sb="4" eb="5">
      <t>ナイ</t>
    </rPh>
    <rPh sb="5" eb="7">
      <t>セイサン</t>
    </rPh>
    <rPh sb="8" eb="9">
      <t>トモナ</t>
    </rPh>
    <rPh sb="10" eb="12">
      <t>ハッセイ</t>
    </rPh>
    <phoneticPr fontId="3"/>
  </si>
  <si>
    <t>　　　生産されたものの流通で発生するマージンのうち、都外の流通・運輸</t>
    <phoneticPr fontId="3"/>
  </si>
  <si>
    <t>Kt-CO2</t>
    <phoneticPr fontId="0"/>
  </si>
  <si>
    <r>
      <rPr>
        <sz val="11"/>
        <color rgb="FFC00000"/>
        <rFont val="Meiryo UI"/>
        <family val="3"/>
        <charset val="128"/>
      </rPr>
      <t>■</t>
    </r>
    <r>
      <rPr>
        <sz val="11"/>
        <color theme="1"/>
        <rFont val="Meiryo UI"/>
        <family val="3"/>
        <charset val="128"/>
      </rPr>
      <t>粗付加価値誘発額[総合効果に対する効果]</t>
    </r>
    <rPh sb="1" eb="2">
      <t>ソ</t>
    </rPh>
    <rPh sb="2" eb="4">
      <t>フカ</t>
    </rPh>
    <rPh sb="4" eb="6">
      <t>カチ</t>
    </rPh>
    <rPh sb="6" eb="8">
      <t>ユウハツ</t>
    </rPh>
    <rPh sb="8" eb="9">
      <t>ガク</t>
    </rPh>
    <phoneticPr fontId="3"/>
  </si>
  <si>
    <r>
      <t>■</t>
    </r>
    <r>
      <rPr>
        <sz val="11"/>
        <rFont val="Meiryo UI"/>
        <family val="3"/>
        <charset val="128"/>
      </rPr>
      <t>エネルギー消費量[総合効果に対する効果]</t>
    </r>
    <rPh sb="6" eb="8">
      <t>ショウヒ</t>
    </rPh>
    <rPh sb="8" eb="9">
      <t>リョウ</t>
    </rPh>
    <phoneticPr fontId="3"/>
  </si>
  <si>
    <r>
      <rPr>
        <sz val="11"/>
        <color rgb="FFC00000"/>
        <rFont val="Meiryo UI"/>
        <family val="3"/>
        <charset val="128"/>
      </rPr>
      <t>■</t>
    </r>
    <r>
      <rPr>
        <sz val="11"/>
        <color theme="1"/>
        <rFont val="Meiryo UI"/>
        <family val="3"/>
        <charset val="128"/>
      </rPr>
      <t>CO2排出量[総合効果に対する効果]</t>
    </r>
    <rPh sb="4" eb="6">
      <t>ハイシュツ</t>
    </rPh>
    <rPh sb="6" eb="7">
      <t>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</si>
</sst>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0"/>
    <numFmt numFmtId="178" formatCode="000"/>
    <numFmt numFmtId="179" formatCode="0.0_ "/>
    <numFmt numFmtId="180" formatCode="0.0000"/>
    <numFmt numFmtId="181" formatCode="0_);[Red]\(0\)"/>
    <numFmt numFmtId="182" formatCode="#,##0_);[Red]\(#,##0\)"/>
    <numFmt numFmtId="183" formatCode="0.0000_ "/>
  </numFmts>
  <fonts count="64">
    <font>
      <sz val="11"/>
      <color theme="1"/>
      <name val="ＭＳ Ｐゴシック"/>
      <family val="2"/>
      <charset val="128"/>
      <scheme val="minor"/>
    </font>
    <font>
      <sz val="11"/>
      <color theme="0"/>
      <name val="ＭＳ Ｐゴシック"/>
      <family val="2"/>
      <charset val="128"/>
      <scheme val="minor"/>
    </font>
    <font>
      <sz val="11"/>
      <color theme="1"/>
      <name val="Meiryo UI"/>
      <family val="3"/>
      <charset val="128"/>
    </font>
    <font>
      <sz val="6"/>
      <name val="ＭＳ Ｐゴシック"/>
      <family val="2"/>
      <charset val="128"/>
      <scheme val="minor"/>
    </font>
    <font>
      <u/>
      <sz val="11"/>
      <color theme="10"/>
      <name val="ＭＳ Ｐゴシック"/>
      <family val="2"/>
      <charset val="128"/>
      <scheme val="minor"/>
    </font>
    <font>
      <sz val="11"/>
      <color theme="0"/>
      <name val="Meiryo UI"/>
      <family val="3"/>
      <charset val="128"/>
    </font>
    <font>
      <sz val="18"/>
      <color theme="1"/>
      <name val="Meiryo UI"/>
      <family val="3"/>
      <charset val="128"/>
    </font>
    <font>
      <b/>
      <sz val="11"/>
      <color theme="1"/>
      <name val="Meiryo UI"/>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u/>
      <sz val="8.8000000000000007"/>
      <color indexed="12"/>
      <name val="ＭＳ Ｐゴシック"/>
      <family val="3"/>
      <charset val="128"/>
    </font>
    <font>
      <sz val="11"/>
      <color theme="1"/>
      <name val="Arial Unicode MS"/>
      <family val="3"/>
      <charset val="128"/>
    </font>
    <font>
      <sz val="11"/>
      <color theme="1"/>
      <name val="ＭＳ Ｐゴシック"/>
      <family val="3"/>
      <charset val="128"/>
      <scheme val="minor"/>
    </font>
    <font>
      <sz val="11"/>
      <name val="Meiryo UI"/>
      <family val="3"/>
      <charset val="128"/>
    </font>
    <font>
      <sz val="6"/>
      <name val="ＭＳ Ｐゴシック"/>
      <family val="3"/>
      <charset val="128"/>
    </font>
    <font>
      <sz val="9"/>
      <color theme="0"/>
      <name val="Meiryo UI"/>
      <family val="3"/>
      <charset val="128"/>
    </font>
    <font>
      <sz val="11"/>
      <color rgb="FFC00000"/>
      <name val="Meiryo UI"/>
      <family val="3"/>
      <charset val="128"/>
    </font>
    <font>
      <sz val="8"/>
      <color theme="0"/>
      <name val="Meiryo UI"/>
      <family val="3"/>
      <charset val="128"/>
    </font>
    <font>
      <sz val="11"/>
      <color theme="1"/>
      <name val="ＭＳ Ｐゴシック"/>
      <family val="2"/>
      <charset val="128"/>
      <scheme val="minor"/>
    </font>
    <font>
      <b/>
      <sz val="11"/>
      <name val="Meiryo UI"/>
      <family val="3"/>
      <charset val="128"/>
    </font>
    <font>
      <b/>
      <sz val="12"/>
      <color theme="0"/>
      <name val="Meiryo UI"/>
      <family val="3"/>
      <charset val="128"/>
    </font>
    <font>
      <b/>
      <sz val="11"/>
      <color theme="0"/>
      <name val="Meiryo UI"/>
      <family val="3"/>
      <charset val="128"/>
    </font>
    <font>
      <sz val="16"/>
      <color theme="1"/>
      <name val="Meiryo UI"/>
      <family val="3"/>
      <charset val="128"/>
    </font>
    <font>
      <sz val="11"/>
      <color rgb="FF7030A0"/>
      <name val="Meiryo UI"/>
      <family val="3"/>
      <charset val="128"/>
    </font>
    <font>
      <u/>
      <sz val="9.9"/>
      <color theme="10"/>
      <name val="Arial Unicode MS"/>
      <family val="3"/>
      <charset val="128"/>
    </font>
    <font>
      <sz val="10"/>
      <color theme="0"/>
      <name val="Meiryo UI"/>
      <family val="3"/>
      <charset val="128"/>
    </font>
    <font>
      <sz val="9"/>
      <color theme="1"/>
      <name val="Meiryo UI"/>
      <family val="3"/>
      <charset val="128"/>
    </font>
    <font>
      <sz val="10"/>
      <color theme="1"/>
      <name val="Meiryo UI"/>
      <family val="3"/>
      <charset val="128"/>
    </font>
    <font>
      <sz val="16"/>
      <name val="Meiryo UI"/>
      <family val="3"/>
      <charset val="128"/>
    </font>
    <font>
      <sz val="11"/>
      <name val="明朝"/>
      <family val="3"/>
      <charset val="128"/>
    </font>
    <font>
      <sz val="8"/>
      <name val="Meiryo UI"/>
      <family val="3"/>
      <charset val="128"/>
    </font>
    <font>
      <sz val="11"/>
      <color rgb="FFFF0000"/>
      <name val="Meiryo UI"/>
      <family val="3"/>
      <charset val="128"/>
    </font>
    <font>
      <sz val="10"/>
      <name val="Meiryo UI"/>
      <family val="3"/>
      <charset val="128"/>
    </font>
    <font>
      <sz val="11"/>
      <color indexed="8"/>
      <name val="DejaVu Sans"/>
      <family val="2"/>
    </font>
    <font>
      <sz val="11"/>
      <color indexed="9"/>
      <name val="Meiryo UI"/>
      <family val="3"/>
      <charset val="128"/>
    </font>
    <font>
      <sz val="12"/>
      <color indexed="8"/>
      <name val="ＭＳ Ｐゴシック"/>
      <family val="3"/>
      <charset val="128"/>
    </font>
    <font>
      <b/>
      <sz val="11"/>
      <color indexed="9"/>
      <name val="DejaVu Sans"/>
      <family val="2"/>
    </font>
    <font>
      <sz val="11"/>
      <color indexed="8"/>
      <name val="Meiryo UI"/>
      <family val="3"/>
      <charset val="128"/>
    </font>
    <font>
      <sz val="11"/>
      <name val="DejaVu Sans"/>
      <family val="2"/>
    </font>
    <font>
      <b/>
      <sz val="11"/>
      <name val="ＭＳ Ｐゴシック"/>
      <family val="3"/>
      <charset val="128"/>
    </font>
    <font>
      <sz val="11"/>
      <color indexed="10"/>
      <name val="DejaVu Sans"/>
      <family val="2"/>
    </font>
    <font>
      <b/>
      <sz val="11"/>
      <color rgb="FFFF0000"/>
      <name val="ＭＳ Ｐゴシック"/>
      <family val="3"/>
      <charset val="128"/>
    </font>
    <font>
      <b/>
      <sz val="11"/>
      <name val="DejaVu Sans"/>
      <family val="2"/>
    </font>
    <font>
      <b/>
      <sz val="12"/>
      <color indexed="8"/>
      <name val="DejaVu Sans"/>
      <family val="2"/>
    </font>
    <font>
      <sz val="12"/>
      <name val="ＭＳ Ｐゴシック"/>
      <family val="3"/>
      <charset val="128"/>
    </font>
    <font>
      <sz val="12"/>
      <name val="DejaVu Sans"/>
      <family val="2"/>
    </font>
    <font>
      <sz val="11"/>
      <color indexed="9"/>
      <name val="DejaVu Sans"/>
      <family val="2"/>
    </font>
  </fonts>
  <fills count="32">
    <fill>
      <patternFill patternType="none"/>
    </fill>
    <fill>
      <patternFill patternType="gray125"/>
    </fill>
    <fill>
      <patternFill patternType="solid">
        <fgColor theme="8" tint="-0.249977111117893"/>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theme="1" tint="0.499984740745262"/>
        <bgColor indexed="64"/>
      </patternFill>
    </fill>
    <fill>
      <patternFill patternType="solid">
        <fgColor theme="0" tint="-0.499984740745262"/>
        <bgColor indexed="64"/>
      </patternFill>
    </fill>
    <fill>
      <patternFill patternType="solid">
        <fgColor rgb="FFFFFF99"/>
        <bgColor indexed="64"/>
      </patternFill>
    </fill>
    <fill>
      <patternFill patternType="solid">
        <fgColor rgb="FF31869B"/>
        <bgColor indexed="64"/>
      </patternFill>
    </fill>
    <fill>
      <patternFill patternType="solid">
        <fgColor rgb="FF808080"/>
        <bgColor indexed="64"/>
      </patternFill>
    </fill>
    <fill>
      <patternFill patternType="solid">
        <fgColor indexed="21"/>
        <bgColor indexed="38"/>
      </patternFill>
    </fill>
    <fill>
      <patternFill patternType="solid">
        <fgColor theme="1" tint="0.3499862666707357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diagonal/>
    </border>
    <border>
      <left style="thin">
        <color indexed="8"/>
      </left>
      <right style="thin">
        <color indexed="8"/>
      </right>
      <top/>
      <bottom/>
      <diagonal/>
    </border>
    <border>
      <left style="thin">
        <color indexed="8"/>
      </left>
      <right style="thin">
        <color indexed="8"/>
      </right>
      <top/>
      <bottom style="hair">
        <color indexed="8"/>
      </bottom>
      <diagonal/>
    </border>
    <border diagonalUp="1">
      <left style="thin">
        <color indexed="8"/>
      </left>
      <right style="thin">
        <color indexed="8"/>
      </right>
      <top style="hair">
        <color indexed="8"/>
      </top>
      <bottom style="hair">
        <color indexed="8"/>
      </bottom>
      <diagonal style="thin">
        <color indexed="8"/>
      </diagonal>
    </border>
    <border>
      <left style="thin">
        <color indexed="8"/>
      </left>
      <right style="thin">
        <color indexed="8"/>
      </right>
      <top style="hair">
        <color indexed="8"/>
      </top>
      <bottom style="thin">
        <color indexed="8"/>
      </bottom>
      <diagonal/>
    </border>
    <border diagonalUp="1">
      <left style="thin">
        <color indexed="8"/>
      </left>
      <right style="thin">
        <color indexed="8"/>
      </right>
      <top style="hair">
        <color indexed="8"/>
      </top>
      <bottom style="thin">
        <color indexed="8"/>
      </bottom>
      <diagonal style="thin">
        <color indexed="8"/>
      </diagonal>
    </border>
  </borders>
  <cellStyleXfs count="94">
    <xf numFmtId="0" fontId="0" fillId="0" borderId="0">
      <alignment vertical="center"/>
    </xf>
    <xf numFmtId="0" fontId="4" fillId="0" borderId="0" applyNumberFormat="0" applyFill="0" applyBorder="0" applyAlignment="0" applyProtection="0">
      <alignment vertical="center"/>
    </xf>
    <xf numFmtId="0" fontId="8"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0" borderId="0" applyNumberFormat="0" applyBorder="0" applyAlignment="0" applyProtection="0"/>
    <xf numFmtId="0" fontId="11" fillId="0" borderId="0" applyNumberFormat="0" applyFill="0" applyBorder="0" applyAlignment="0" applyProtection="0"/>
    <xf numFmtId="0" fontId="12" fillId="21" borderId="5" applyNumberFormat="0" applyAlignment="0" applyProtection="0"/>
    <xf numFmtId="0" fontId="13" fillId="22" borderId="0" applyNumberFormat="0" applyBorder="0" applyAlignment="0" applyProtection="0"/>
    <xf numFmtId="9" fontId="8" fillId="0" borderId="0" applyFont="0" applyFill="0" applyBorder="0" applyAlignment="0" applyProtection="0">
      <alignment vertical="center"/>
    </xf>
    <xf numFmtId="9" fontId="26" fillId="0" borderId="0" applyFill="0" applyBorder="0" applyProtection="0">
      <alignment vertical="center"/>
    </xf>
    <xf numFmtId="9" fontId="28" fillId="0" borderId="0" applyFont="0" applyFill="0" applyBorder="0" applyAlignment="0" applyProtection="0">
      <alignment vertical="center"/>
    </xf>
    <xf numFmtId="0" fontId="27" fillId="0" borderId="0" applyNumberFormat="0" applyFill="0" applyBorder="0" applyProtection="0">
      <alignment vertical="center"/>
    </xf>
    <xf numFmtId="0" fontId="27" fillId="0" borderId="0" applyNumberFormat="0" applyFill="0" applyBorder="0" applyProtection="0">
      <alignment vertical="center"/>
    </xf>
    <xf numFmtId="0" fontId="8" fillId="23" borderId="6" applyNumberFormat="0" applyAlignment="0" applyProtection="0"/>
    <xf numFmtId="0" fontId="8" fillId="23" borderId="6" applyNumberFormat="0" applyAlignment="0" applyProtection="0"/>
    <xf numFmtId="0" fontId="14" fillId="0" borderId="7" applyNumberFormat="0" applyFill="0" applyAlignment="0" applyProtection="0"/>
    <xf numFmtId="0" fontId="15" fillId="4" borderId="0" applyNumberFormat="0" applyBorder="0" applyAlignment="0" applyProtection="0"/>
    <xf numFmtId="0" fontId="16" fillId="24" borderId="8" applyNumberFormat="0" applyAlignment="0" applyProtection="0"/>
    <xf numFmtId="0" fontId="16" fillId="24" borderId="8" applyNumberFormat="0" applyAlignment="0" applyProtection="0"/>
    <xf numFmtId="0" fontId="17" fillId="0" borderId="0" applyNumberFormat="0" applyFill="0" applyBorder="0" applyAlignment="0" applyProtection="0"/>
    <xf numFmtId="38" fontId="8" fillId="0" borderId="0" applyFill="0" applyBorder="0" applyAlignment="0" applyProtection="0"/>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6" fillId="0" borderId="0" applyFont="0" applyFill="0" applyBorder="0" applyAlignment="0" applyProtection="0"/>
    <xf numFmtId="38" fontId="26" fillId="0" borderId="0" applyFill="0" applyBorder="0" applyProtection="0">
      <alignment vertical="center"/>
    </xf>
    <xf numFmtId="38" fontId="28"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8" fillId="0" borderId="0" applyFont="0" applyFill="0" applyBorder="0" applyAlignment="0" applyProtection="0">
      <alignment vertical="center"/>
    </xf>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1" fillId="0" borderId="12" applyNumberFormat="0" applyFill="0" applyAlignment="0" applyProtection="0"/>
    <xf numFmtId="0" fontId="21" fillId="0" borderId="12" applyNumberFormat="0" applyFill="0" applyAlignment="0" applyProtection="0"/>
    <xf numFmtId="0" fontId="22" fillId="24" borderId="13" applyNumberFormat="0" applyAlignment="0" applyProtection="0"/>
    <xf numFmtId="0" fontId="22" fillId="24" borderId="13" applyNumberFormat="0" applyAlignment="0" applyProtection="0"/>
    <xf numFmtId="0" fontId="23" fillId="0" borderId="0" applyNumberFormat="0" applyFill="0" applyBorder="0" applyAlignment="0" applyProtection="0"/>
    <xf numFmtId="0" fontId="24" fillId="8" borderId="8" applyNumberFormat="0" applyAlignment="0" applyProtection="0"/>
    <xf numFmtId="0" fontId="24" fillId="8" borderId="8" applyNumberFormat="0" applyAlignment="0" applyProtection="0"/>
    <xf numFmtId="0" fontId="29" fillId="0" borderId="0">
      <alignment vertical="center"/>
    </xf>
    <xf numFmtId="0" fontId="29" fillId="0" borderId="0">
      <alignment vertical="center"/>
    </xf>
    <xf numFmtId="0" fontId="26" fillId="0" borderId="0">
      <alignment vertical="center"/>
    </xf>
    <xf numFmtId="0" fontId="26" fillId="0" borderId="0"/>
    <xf numFmtId="0" fontId="26" fillId="0" borderId="0">
      <alignment vertical="center"/>
    </xf>
    <xf numFmtId="0" fontId="9" fillId="0" borderId="0">
      <alignment vertical="center"/>
    </xf>
    <xf numFmtId="0" fontId="26"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5" fillId="5" borderId="0" applyNumberFormat="0" applyBorder="0" applyAlignment="0" applyProtection="0"/>
    <xf numFmtId="38" fontId="29" fillId="0" borderId="0" applyFont="0" applyFill="0" applyBorder="0" applyAlignment="0" applyProtection="0">
      <alignment vertical="center"/>
    </xf>
    <xf numFmtId="38" fontId="28" fillId="0" borderId="0" applyFont="0" applyFill="0" applyBorder="0" applyAlignment="0" applyProtection="0">
      <alignment vertical="center"/>
    </xf>
    <xf numFmtId="0" fontId="28" fillId="0" borderId="0">
      <alignment vertical="center"/>
    </xf>
    <xf numFmtId="9" fontId="35" fillId="0" borderId="0" applyFont="0" applyFill="0" applyBorder="0" applyAlignment="0" applyProtection="0">
      <alignment vertical="center"/>
    </xf>
    <xf numFmtId="0" fontId="41" fillId="0" borderId="0" applyNumberFormat="0" applyFill="0" applyBorder="0" applyAlignment="0" applyProtection="0">
      <alignment vertical="top"/>
      <protection locked="0"/>
    </xf>
    <xf numFmtId="0" fontId="29" fillId="0" borderId="0">
      <alignment vertical="center"/>
    </xf>
    <xf numFmtId="0" fontId="29" fillId="0" borderId="0">
      <alignment vertical="center"/>
    </xf>
    <xf numFmtId="0" fontId="29" fillId="0" borderId="0">
      <alignment vertical="center"/>
    </xf>
    <xf numFmtId="0" fontId="46"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182" fontId="9" fillId="0" borderId="0" applyBorder="0" applyProtection="0">
      <alignment vertical="center"/>
    </xf>
  </cellStyleXfs>
  <cellXfs count="340">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6" fillId="0" borderId="0" xfId="0" applyFont="1">
      <alignment vertical="center"/>
    </xf>
    <xf numFmtId="0" fontId="5" fillId="2" borderId="1" xfId="0" applyFont="1" applyFill="1" applyBorder="1" applyAlignment="1">
      <alignment horizontal="center" vertical="center"/>
    </xf>
    <xf numFmtId="0" fontId="32" fillId="2" borderId="1" xfId="0" applyFont="1" applyFill="1" applyBorder="1" applyAlignment="1">
      <alignment horizontal="center" vertical="center" wrapText="1"/>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5" fillId="2" borderId="1" xfId="0" applyFont="1" applyFill="1" applyBorder="1">
      <alignment vertical="center"/>
    </xf>
    <xf numFmtId="0" fontId="2" fillId="0" borderId="21" xfId="0" applyFont="1" applyBorder="1">
      <alignment vertical="center"/>
    </xf>
    <xf numFmtId="0" fontId="30" fillId="0" borderId="0" xfId="0" applyFont="1">
      <alignment vertical="center"/>
    </xf>
    <xf numFmtId="0" fontId="2" fillId="0" borderId="0" xfId="0" applyFont="1" applyBorder="1">
      <alignment vertical="center"/>
    </xf>
    <xf numFmtId="0" fontId="5" fillId="2" borderId="0" xfId="0" applyFont="1" applyFill="1" applyBorder="1">
      <alignment vertical="center"/>
    </xf>
    <xf numFmtId="0" fontId="5" fillId="2" borderId="0" xfId="0" applyFont="1" applyFill="1" applyBorder="1" applyAlignment="1">
      <alignment vertical="center" wrapText="1"/>
    </xf>
    <xf numFmtId="0" fontId="2" fillId="0" borderId="0" xfId="0" applyFont="1" applyAlignment="1">
      <alignment vertical="center" shrinkToFit="1"/>
    </xf>
    <xf numFmtId="0" fontId="2" fillId="0" borderId="0" xfId="0" applyFont="1" applyAlignment="1">
      <alignment vertical="center" wrapText="1"/>
    </xf>
    <xf numFmtId="0" fontId="2" fillId="25" borderId="1" xfId="0" applyFont="1" applyFill="1" applyBorder="1">
      <alignment vertical="center"/>
    </xf>
    <xf numFmtId="0" fontId="5" fillId="2" borderId="20" xfId="0" applyFont="1" applyFill="1" applyBorder="1">
      <alignment vertical="center"/>
    </xf>
    <xf numFmtId="0" fontId="2" fillId="0" borderId="22" xfId="0" applyFont="1" applyFill="1" applyBorder="1">
      <alignment vertical="center"/>
    </xf>
    <xf numFmtId="0" fontId="2" fillId="0" borderId="19" xfId="0" applyFont="1" applyFill="1" applyBorder="1">
      <alignment vertical="center"/>
    </xf>
    <xf numFmtId="0" fontId="2" fillId="0" borderId="0" xfId="0" applyFont="1" applyAlignment="1">
      <alignment horizontal="right" vertical="center"/>
    </xf>
    <xf numFmtId="0" fontId="2" fillId="0" borderId="18" xfId="0" applyFont="1" applyFill="1" applyBorder="1">
      <alignment vertical="center"/>
    </xf>
    <xf numFmtId="0" fontId="2" fillId="0" borderId="20" xfId="0" applyFont="1" applyFill="1" applyBorder="1">
      <alignment vertical="center"/>
    </xf>
    <xf numFmtId="0" fontId="2" fillId="0" borderId="1"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2" fillId="0" borderId="0" xfId="0" applyFont="1" applyFill="1">
      <alignment vertical="center"/>
    </xf>
    <xf numFmtId="0" fontId="39" fillId="0" borderId="0" xfId="0" applyFont="1">
      <alignment vertical="center"/>
    </xf>
    <xf numFmtId="0" fontId="7" fillId="0" borderId="0" xfId="0" applyFont="1">
      <alignment vertical="center"/>
    </xf>
    <xf numFmtId="0" fontId="2" fillId="26" borderId="1" xfId="0" applyFont="1" applyFill="1" applyBorder="1">
      <alignment vertical="center"/>
    </xf>
    <xf numFmtId="0" fontId="40" fillId="0" borderId="0" xfId="0" applyFont="1">
      <alignment vertical="center"/>
    </xf>
    <xf numFmtId="1" fontId="2" fillId="0" borderId="18" xfId="0" applyNumberFormat="1" applyFont="1" applyBorder="1">
      <alignment vertical="center"/>
    </xf>
    <xf numFmtId="1" fontId="2" fillId="0" borderId="14" xfId="0" applyNumberFormat="1" applyFont="1" applyBorder="1">
      <alignment vertical="center"/>
    </xf>
    <xf numFmtId="1" fontId="2" fillId="0" borderId="19" xfId="0" applyNumberFormat="1" applyFont="1" applyBorder="1">
      <alignment vertical="center"/>
    </xf>
    <xf numFmtId="1" fontId="2" fillId="0" borderId="0" xfId="0" applyNumberFormat="1" applyFont="1">
      <alignment vertical="center"/>
    </xf>
    <xf numFmtId="1" fontId="2" fillId="0" borderId="0" xfId="0" applyNumberFormat="1" applyFont="1" applyBorder="1">
      <alignment vertical="center"/>
    </xf>
    <xf numFmtId="1" fontId="2" fillId="0" borderId="15" xfId="0" applyNumberFormat="1" applyFont="1" applyBorder="1">
      <alignment vertical="center"/>
    </xf>
    <xf numFmtId="1" fontId="2" fillId="0" borderId="17" xfId="0" applyNumberFormat="1" applyFont="1" applyBorder="1">
      <alignment vertical="center"/>
    </xf>
    <xf numFmtId="1" fontId="2" fillId="0" borderId="16" xfId="0" applyNumberFormat="1" applyFont="1" applyBorder="1">
      <alignment vertical="center"/>
    </xf>
    <xf numFmtId="1" fontId="2" fillId="0" borderId="1" xfId="0" applyNumberFormat="1" applyFont="1" applyBorder="1">
      <alignment vertical="center"/>
    </xf>
    <xf numFmtId="176" fontId="2" fillId="0" borderId="1" xfId="82" applyNumberFormat="1" applyFont="1" applyBorder="1">
      <alignment vertical="center"/>
    </xf>
    <xf numFmtId="176" fontId="2" fillId="0" borderId="1" xfId="0" applyNumberFormat="1" applyFont="1" applyBorder="1">
      <alignment vertical="center"/>
    </xf>
    <xf numFmtId="1" fontId="2" fillId="0" borderId="1" xfId="0" applyNumberFormat="1" applyFont="1" applyFill="1" applyBorder="1">
      <alignment vertical="center"/>
    </xf>
    <xf numFmtId="0" fontId="5" fillId="0" borderId="16" xfId="0" applyFont="1" applyFill="1" applyBorder="1">
      <alignment vertical="center"/>
    </xf>
    <xf numFmtId="176" fontId="2" fillId="0" borderId="16" xfId="82" applyNumberFormat="1" applyFont="1" applyFill="1" applyBorder="1">
      <alignment vertical="center"/>
    </xf>
    <xf numFmtId="1" fontId="2" fillId="0" borderId="16" xfId="0" applyNumberFormat="1" applyFont="1" applyFill="1" applyBorder="1">
      <alignmen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xf>
    <xf numFmtId="1" fontId="2" fillId="0" borderId="20" xfId="0" applyNumberFormat="1" applyFont="1" applyBorder="1">
      <alignment vertical="center"/>
    </xf>
    <xf numFmtId="1" fontId="2" fillId="0" borderId="2" xfId="0" applyNumberFormat="1" applyFont="1" applyBorder="1">
      <alignment vertical="center"/>
    </xf>
    <xf numFmtId="1" fontId="2" fillId="0" borderId="3" xfId="0" applyNumberFormat="1" applyFont="1" applyBorder="1">
      <alignment vertical="center"/>
    </xf>
    <xf numFmtId="1" fontId="2" fillId="25" borderId="1" xfId="0" applyNumberFormat="1" applyFont="1" applyFill="1" applyBorder="1">
      <alignment vertical="center"/>
    </xf>
    <xf numFmtId="177" fontId="2" fillId="0" borderId="1" xfId="0" applyNumberFormat="1" applyFont="1" applyBorder="1">
      <alignment vertical="center"/>
    </xf>
    <xf numFmtId="177" fontId="2" fillId="0" borderId="0" xfId="0" applyNumberFormat="1" applyFont="1">
      <alignment vertical="center"/>
    </xf>
    <xf numFmtId="0" fontId="2" fillId="27" borderId="26" xfId="0" applyFont="1" applyFill="1" applyBorder="1">
      <alignment vertical="center"/>
    </xf>
    <xf numFmtId="0" fontId="2" fillId="27" borderId="30" xfId="0" applyFont="1" applyFill="1" applyBorder="1">
      <alignment vertical="center"/>
    </xf>
    <xf numFmtId="0" fontId="2" fillId="27" borderId="27" xfId="0" applyFont="1" applyFill="1" applyBorder="1">
      <alignment vertical="center"/>
    </xf>
    <xf numFmtId="0" fontId="2" fillId="27" borderId="31" xfId="0" applyFont="1" applyFill="1" applyBorder="1">
      <alignment vertical="center"/>
    </xf>
    <xf numFmtId="0" fontId="2" fillId="27" borderId="28" xfId="0" applyFont="1" applyFill="1" applyBorder="1">
      <alignment vertical="center"/>
    </xf>
    <xf numFmtId="0" fontId="2" fillId="27" borderId="32" xfId="0" applyFont="1" applyFill="1" applyBorder="1">
      <alignment vertical="center"/>
    </xf>
    <xf numFmtId="0" fontId="2" fillId="27" borderId="34" xfId="0" applyFont="1" applyFill="1" applyBorder="1">
      <alignment vertical="center"/>
    </xf>
    <xf numFmtId="0" fontId="2" fillId="27" borderId="24" xfId="0" applyFont="1" applyFill="1" applyBorder="1">
      <alignment vertical="center"/>
    </xf>
    <xf numFmtId="0" fontId="2" fillId="27" borderId="25" xfId="0" applyFont="1" applyFill="1" applyBorder="1">
      <alignment vertical="center"/>
    </xf>
    <xf numFmtId="0" fontId="30" fillId="27" borderId="26" xfId="0" applyFont="1" applyFill="1" applyBorder="1">
      <alignment vertical="center"/>
    </xf>
    <xf numFmtId="1" fontId="2" fillId="27" borderId="35" xfId="0" applyNumberFormat="1" applyFont="1" applyFill="1" applyBorder="1">
      <alignment vertical="center"/>
    </xf>
    <xf numFmtId="0" fontId="30" fillId="27" borderId="27" xfId="0" applyFont="1" applyFill="1" applyBorder="1">
      <alignment vertical="center"/>
    </xf>
    <xf numFmtId="1" fontId="2" fillId="27" borderId="1" xfId="0" applyNumberFormat="1" applyFont="1" applyFill="1" applyBorder="1">
      <alignment vertical="center"/>
    </xf>
    <xf numFmtId="0" fontId="2" fillId="27" borderId="1" xfId="0" applyFont="1" applyFill="1" applyBorder="1">
      <alignment vertical="center"/>
    </xf>
    <xf numFmtId="0" fontId="2" fillId="27" borderId="33" xfId="0" applyFont="1" applyFill="1" applyBorder="1">
      <alignment vertical="center"/>
    </xf>
    <xf numFmtId="1" fontId="2" fillId="0" borderId="4" xfId="0" applyNumberFormat="1" applyFont="1" applyFill="1" applyBorder="1">
      <alignment vertical="center"/>
    </xf>
    <xf numFmtId="1" fontId="2" fillId="0" borderId="18" xfId="0" applyNumberFormat="1" applyFont="1" applyFill="1" applyBorder="1">
      <alignment vertical="center"/>
    </xf>
    <xf numFmtId="1" fontId="2" fillId="0" borderId="20" xfId="0" applyNumberFormat="1" applyFont="1" applyFill="1" applyBorder="1">
      <alignment vertical="center"/>
    </xf>
    <xf numFmtId="1" fontId="2" fillId="0" borderId="19" xfId="0" applyNumberFormat="1" applyFont="1" applyFill="1" applyBorder="1">
      <alignment vertical="center"/>
    </xf>
    <xf numFmtId="1" fontId="2" fillId="0" borderId="22" xfId="0" applyNumberFormat="1" applyFont="1" applyFill="1" applyBorder="1">
      <alignment vertical="center"/>
    </xf>
    <xf numFmtId="0" fontId="40" fillId="0" borderId="0" xfId="0" applyFont="1" applyAlignment="1">
      <alignment vertical="top" wrapText="1"/>
    </xf>
    <xf numFmtId="0" fontId="5" fillId="2" borderId="1"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2" fillId="0" borderId="16" xfId="0" applyFont="1" applyFill="1" applyBorder="1">
      <alignment vertical="center"/>
    </xf>
    <xf numFmtId="0" fontId="2" fillId="0" borderId="14" xfId="0" applyFont="1" applyFill="1" applyBorder="1">
      <alignment vertical="center"/>
    </xf>
    <xf numFmtId="0" fontId="43" fillId="0" borderId="22" xfId="0" applyFont="1" applyFill="1" applyBorder="1">
      <alignment vertical="center"/>
    </xf>
    <xf numFmtId="1" fontId="2" fillId="0" borderId="0" xfId="0" applyNumberFormat="1" applyFont="1" applyFill="1" applyBorder="1">
      <alignment vertical="center"/>
    </xf>
    <xf numFmtId="1" fontId="30" fillId="27" borderId="31" xfId="0" applyNumberFormat="1" applyFont="1" applyFill="1" applyBorder="1">
      <alignment vertical="center"/>
    </xf>
    <xf numFmtId="0" fontId="30" fillId="27" borderId="27" xfId="0" applyFont="1" applyFill="1" applyBorder="1" applyAlignment="1">
      <alignment vertical="center"/>
    </xf>
    <xf numFmtId="0" fontId="30" fillId="0" borderId="0" xfId="0" applyFont="1" applyAlignment="1">
      <alignment vertical="top" wrapText="1"/>
    </xf>
    <xf numFmtId="0" fontId="30" fillId="0" borderId="0" xfId="0" applyFont="1" applyFill="1">
      <alignment vertical="center"/>
    </xf>
    <xf numFmtId="0" fontId="30" fillId="0" borderId="0" xfId="0" applyFont="1" applyFill="1" applyBorder="1">
      <alignment vertical="center"/>
    </xf>
    <xf numFmtId="1" fontId="30" fillId="0" borderId="0" xfId="0" applyNumberFormat="1" applyFont="1" applyFill="1" applyBorder="1">
      <alignment vertical="center"/>
    </xf>
    <xf numFmtId="0" fontId="30" fillId="27" borderId="28" xfId="0" applyFont="1" applyFill="1" applyBorder="1">
      <alignment vertical="center"/>
    </xf>
    <xf numFmtId="1" fontId="30" fillId="27" borderId="32" xfId="0" applyNumberFormat="1" applyFont="1" applyFill="1" applyBorder="1">
      <alignment vertical="center"/>
    </xf>
    <xf numFmtId="1" fontId="30" fillId="0" borderId="1" xfId="0" applyNumberFormat="1" applyFont="1" applyFill="1" applyBorder="1">
      <alignment vertical="center"/>
    </xf>
    <xf numFmtId="1" fontId="30" fillId="0" borderId="20" xfId="0" applyNumberFormat="1" applyFont="1" applyFill="1" applyBorder="1">
      <alignment vertical="center"/>
    </xf>
    <xf numFmtId="0" fontId="2" fillId="0" borderId="20" xfId="0" applyFont="1" applyFill="1" applyBorder="1" applyAlignment="1">
      <alignment horizontal="left" vertical="center"/>
    </xf>
    <xf numFmtId="0" fontId="5" fillId="2" borderId="1" xfId="0" applyFont="1" applyFill="1" applyBorder="1" applyAlignment="1">
      <alignment horizontal="center" vertical="center" wrapText="1"/>
    </xf>
    <xf numFmtId="0" fontId="34" fillId="2" borderId="1" xfId="0" applyFont="1" applyFill="1" applyBorder="1" applyAlignment="1">
      <alignment horizontal="center" vertical="center"/>
    </xf>
    <xf numFmtId="0" fontId="44" fillId="0" borderId="0" xfId="0" applyFont="1">
      <alignment vertical="center"/>
    </xf>
    <xf numFmtId="176" fontId="30" fillId="0" borderId="1" xfId="0" applyNumberFormat="1" applyFont="1" applyBorder="1">
      <alignment vertical="center"/>
    </xf>
    <xf numFmtId="1" fontId="30" fillId="0" borderId="1" xfId="0" applyNumberFormat="1" applyFont="1" applyBorder="1">
      <alignment vertical="center"/>
    </xf>
    <xf numFmtId="0" fontId="30" fillId="0" borderId="21" xfId="0" applyFont="1" applyBorder="1">
      <alignment vertical="center"/>
    </xf>
    <xf numFmtId="176" fontId="30" fillId="0" borderId="1" xfId="0" applyNumberFormat="1" applyFont="1" applyFill="1" applyBorder="1">
      <alignment vertical="center"/>
    </xf>
    <xf numFmtId="0" fontId="5" fillId="28" borderId="1" xfId="0" applyFont="1" applyFill="1" applyBorder="1" applyAlignment="1">
      <alignment horizontal="center" vertical="center" wrapText="1"/>
    </xf>
    <xf numFmtId="0" fontId="5" fillId="28" borderId="20" xfId="0" applyFont="1" applyFill="1" applyBorder="1" applyAlignment="1">
      <alignment horizontal="center" vertical="center"/>
    </xf>
    <xf numFmtId="0" fontId="32" fillId="28" borderId="18" xfId="0" applyFont="1" applyFill="1" applyBorder="1" applyAlignment="1">
      <alignment vertical="center" wrapText="1"/>
    </xf>
    <xf numFmtId="0" fontId="32" fillId="28" borderId="18" xfId="0" applyFont="1" applyFill="1" applyBorder="1" applyAlignment="1">
      <alignment horizontal="center" vertical="center"/>
    </xf>
    <xf numFmtId="0" fontId="40" fillId="0" borderId="3" xfId="0" applyFont="1" applyBorder="1" applyAlignment="1">
      <alignment vertical="center" wrapText="1"/>
    </xf>
    <xf numFmtId="0" fontId="40" fillId="0" borderId="4" xfId="0" applyFont="1" applyBorder="1" applyAlignment="1">
      <alignment vertical="center" wrapText="1"/>
    </xf>
    <xf numFmtId="0" fontId="45" fillId="0" borderId="0" xfId="0" applyFont="1">
      <alignment vertical="center"/>
    </xf>
    <xf numFmtId="0" fontId="2" fillId="0" borderId="23" xfId="0" applyFont="1" applyFill="1" applyBorder="1" applyAlignment="1">
      <alignment horizontal="left" vertical="center"/>
    </xf>
    <xf numFmtId="1" fontId="2" fillId="27" borderId="33" xfId="0" applyNumberFormat="1" applyFont="1" applyFill="1" applyBorder="1">
      <alignment vertical="center"/>
    </xf>
    <xf numFmtId="0" fontId="30" fillId="0" borderId="22" xfId="0" applyFont="1" applyFill="1" applyBorder="1">
      <alignment vertical="center"/>
    </xf>
    <xf numFmtId="0" fontId="30" fillId="27" borderId="34" xfId="0" applyFont="1" applyFill="1" applyBorder="1">
      <alignment vertical="center"/>
    </xf>
    <xf numFmtId="0" fontId="30" fillId="27" borderId="24" xfId="0" applyFont="1" applyFill="1" applyBorder="1">
      <alignment vertical="center"/>
    </xf>
    <xf numFmtId="0" fontId="30" fillId="27" borderId="25" xfId="0" applyFont="1" applyFill="1" applyBorder="1">
      <alignment vertical="center"/>
    </xf>
    <xf numFmtId="0" fontId="5" fillId="2" borderId="1" xfId="0" applyFont="1" applyFill="1" applyBorder="1" applyAlignment="1">
      <alignment horizontal="center" vertical="center" wrapText="1"/>
    </xf>
    <xf numFmtId="0" fontId="5" fillId="28" borderId="1" xfId="0" applyFont="1" applyFill="1" applyBorder="1" applyAlignment="1">
      <alignment horizontal="center"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30" fillId="0" borderId="3" xfId="0" applyFont="1" applyBorder="1">
      <alignment vertical="center"/>
    </xf>
    <xf numFmtId="0" fontId="33" fillId="0" borderId="3" xfId="0" applyFont="1" applyBorder="1">
      <alignment vertical="center"/>
    </xf>
    <xf numFmtId="0" fontId="2" fillId="0" borderId="4" xfId="0" applyFont="1" applyBorder="1" applyAlignment="1">
      <alignment vertical="center" wrapText="1"/>
    </xf>
    <xf numFmtId="1" fontId="30" fillId="0" borderId="2" xfId="0" applyNumberFormat="1" applyFont="1" applyBorder="1">
      <alignment vertical="center"/>
    </xf>
    <xf numFmtId="1" fontId="2" fillId="0" borderId="4" xfId="0" applyNumberFormat="1" applyFont="1" applyBorder="1">
      <alignment vertical="center"/>
    </xf>
    <xf numFmtId="0" fontId="32" fillId="28" borderId="14" xfId="0" applyFont="1" applyFill="1" applyBorder="1" applyAlignment="1">
      <alignment vertical="center"/>
    </xf>
    <xf numFmtId="1" fontId="2" fillId="29" borderId="1" xfId="0" applyNumberFormat="1" applyFont="1" applyFill="1" applyBorder="1">
      <alignment vertical="center"/>
    </xf>
    <xf numFmtId="177" fontId="2" fillId="0" borderId="2" xfId="0" applyNumberFormat="1" applyFont="1" applyBorder="1">
      <alignment vertical="center"/>
    </xf>
    <xf numFmtId="177" fontId="30" fillId="0" borderId="1" xfId="0" applyNumberFormat="1" applyFont="1" applyBorder="1">
      <alignment vertical="center"/>
    </xf>
    <xf numFmtId="177" fontId="30" fillId="0" borderId="2" xfId="0" applyNumberFormat="1" applyFont="1" applyBorder="1">
      <alignment vertical="center"/>
    </xf>
    <xf numFmtId="179" fontId="47" fillId="0" borderId="14" xfId="0" applyNumberFormat="1" applyFont="1" applyBorder="1">
      <alignment vertical="center"/>
    </xf>
    <xf numFmtId="179" fontId="47" fillId="0" borderId="19" xfId="0" applyNumberFormat="1" applyFont="1" applyBorder="1">
      <alignment vertical="center"/>
    </xf>
    <xf numFmtId="177" fontId="30" fillId="0" borderId="18" xfId="0" applyNumberFormat="1" applyFont="1" applyBorder="1">
      <alignment vertical="center"/>
    </xf>
    <xf numFmtId="177" fontId="30" fillId="0" borderId="14" xfId="0" applyNumberFormat="1" applyFont="1" applyBorder="1">
      <alignment vertical="center"/>
    </xf>
    <xf numFmtId="0" fontId="5" fillId="2" borderId="1" xfId="0" applyFont="1" applyFill="1" applyBorder="1" applyAlignment="1">
      <alignment horizontal="center" vertical="center"/>
    </xf>
    <xf numFmtId="1" fontId="30" fillId="0" borderId="19" xfId="0" applyNumberFormat="1" applyFont="1" applyBorder="1">
      <alignment vertical="center"/>
    </xf>
    <xf numFmtId="0" fontId="2" fillId="0" borderId="37" xfId="0" applyFont="1" applyFill="1" applyBorder="1">
      <alignment vertical="center"/>
    </xf>
    <xf numFmtId="1" fontId="2" fillId="0" borderId="3" xfId="0" applyNumberFormat="1" applyFont="1" applyFill="1" applyBorder="1">
      <alignment vertical="center"/>
    </xf>
    <xf numFmtId="1" fontId="2" fillId="0" borderId="15" xfId="0" applyNumberFormat="1" applyFont="1" applyFill="1" applyBorder="1">
      <alignment vertical="center"/>
    </xf>
    <xf numFmtId="1" fontId="2" fillId="0" borderId="17" xfId="0" applyNumberFormat="1" applyFont="1" applyFill="1" applyBorder="1">
      <alignment vertical="center"/>
    </xf>
    <xf numFmtId="0" fontId="2" fillId="0" borderId="26" xfId="0" applyFont="1" applyFill="1" applyBorder="1">
      <alignment vertical="center"/>
    </xf>
    <xf numFmtId="1" fontId="2" fillId="0" borderId="35" xfId="0" applyNumberFormat="1" applyFont="1" applyFill="1" applyBorder="1">
      <alignment vertical="center"/>
    </xf>
    <xf numFmtId="1" fontId="2" fillId="0" borderId="38" xfId="0" applyNumberFormat="1" applyFont="1" applyFill="1" applyBorder="1">
      <alignment vertical="center"/>
    </xf>
    <xf numFmtId="1" fontId="2" fillId="0" borderId="39" xfId="0" applyNumberFormat="1" applyFont="1" applyFill="1" applyBorder="1">
      <alignment vertical="center"/>
    </xf>
    <xf numFmtId="1" fontId="2" fillId="0" borderId="40" xfId="0" applyNumberFormat="1" applyFont="1" applyFill="1" applyBorder="1">
      <alignment vertical="center"/>
    </xf>
    <xf numFmtId="0" fontId="30" fillId="0" borderId="0" xfId="0" applyFont="1" applyFill="1" applyBorder="1" applyAlignment="1">
      <alignment vertical="center" wrapText="1"/>
    </xf>
    <xf numFmtId="0" fontId="30" fillId="0" borderId="0" xfId="0" applyFont="1" applyAlignment="1">
      <alignment horizontal="left"/>
    </xf>
    <xf numFmtId="0" fontId="30" fillId="27" borderId="1" xfId="0" applyFont="1" applyFill="1" applyBorder="1">
      <alignment vertical="center"/>
    </xf>
    <xf numFmtId="1" fontId="30" fillId="27" borderId="30" xfId="0" applyNumberFormat="1" applyFont="1" applyFill="1" applyBorder="1">
      <alignment vertical="center"/>
    </xf>
    <xf numFmtId="1" fontId="30" fillId="27" borderId="31" xfId="0" applyNumberFormat="1" applyFont="1" applyFill="1" applyBorder="1" applyAlignment="1">
      <alignment vertical="center"/>
    </xf>
    <xf numFmtId="0" fontId="30" fillId="27" borderId="35" xfId="0" applyFont="1" applyFill="1" applyBorder="1">
      <alignment vertical="center"/>
    </xf>
    <xf numFmtId="0" fontId="30" fillId="27" borderId="31" xfId="0" applyFont="1" applyFill="1" applyBorder="1">
      <alignment vertical="center"/>
    </xf>
    <xf numFmtId="0" fontId="30" fillId="0" borderId="19" xfId="0" applyFont="1" applyFill="1" applyBorder="1">
      <alignment vertical="center"/>
    </xf>
    <xf numFmtId="0" fontId="49" fillId="0" borderId="0" xfId="0" applyFont="1">
      <alignment vertical="center"/>
    </xf>
    <xf numFmtId="0" fontId="2" fillId="0" borderId="2" xfId="0" applyFont="1" applyFill="1" applyBorder="1">
      <alignment vertical="center"/>
    </xf>
    <xf numFmtId="0" fontId="5" fillId="2" borderId="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34"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180" fontId="2" fillId="0" borderId="0" xfId="0" applyNumberFormat="1" applyFont="1" applyBorder="1">
      <alignment vertical="center"/>
    </xf>
    <xf numFmtId="181" fontId="2" fillId="0" borderId="22" xfId="0" applyNumberFormat="1" applyFont="1" applyBorder="1" applyAlignment="1">
      <alignment horizontal="right" vertical="center"/>
    </xf>
    <xf numFmtId="181" fontId="2" fillId="0" borderId="1" xfId="0" applyNumberFormat="1" applyFont="1" applyBorder="1" applyAlignment="1">
      <alignment horizontal="right" vertical="center"/>
    </xf>
    <xf numFmtId="0" fontId="2" fillId="0" borderId="1" xfId="0" applyNumberFormat="1" applyFont="1" applyBorder="1">
      <alignment vertical="center"/>
    </xf>
    <xf numFmtId="180" fontId="2" fillId="0" borderId="1" xfId="0" applyNumberFormat="1" applyFont="1" applyBorder="1">
      <alignment vertical="center"/>
    </xf>
    <xf numFmtId="0" fontId="4" fillId="0" borderId="4" xfId="1" applyBorder="1">
      <alignment vertical="center"/>
    </xf>
    <xf numFmtId="0" fontId="50" fillId="0" borderId="0" xfId="0" applyFont="1" applyFill="1" applyAlignment="1">
      <alignment vertical="center"/>
    </xf>
    <xf numFmtId="0" fontId="0" fillId="0" borderId="0" xfId="0" applyAlignment="1">
      <alignment vertical="center"/>
    </xf>
    <xf numFmtId="0" fontId="26" fillId="0" borderId="0" xfId="0" applyFont="1" applyAlignment="1">
      <alignment vertical="center" wrapText="1"/>
    </xf>
    <xf numFmtId="0" fontId="55" fillId="0" borderId="46" xfId="0" applyFont="1" applyBorder="1" applyAlignment="1" applyProtection="1">
      <alignment vertical="center" shrinkToFit="1"/>
      <protection locked="0"/>
    </xf>
    <xf numFmtId="182" fontId="26" fillId="0" borderId="46" xfId="93" applyFont="1" applyBorder="1" applyAlignment="1" applyProtection="1">
      <alignment horizontal="left" vertical="center" wrapText="1" shrinkToFit="1"/>
    </xf>
    <xf numFmtId="182" fontId="26" fillId="0" borderId="47" xfId="93" applyFont="1" applyBorder="1" applyAlignment="1" applyProtection="1">
      <alignment horizontal="left" vertical="center" wrapText="1" shrinkToFit="1"/>
    </xf>
    <xf numFmtId="182" fontId="55" fillId="0" borderId="47" xfId="93" applyFont="1" applyBorder="1" applyAlignment="1" applyProtection="1">
      <alignment horizontal="left" vertical="center" wrapText="1" shrinkToFit="1"/>
    </xf>
    <xf numFmtId="0" fontId="57" fillId="0" borderId="0" xfId="0" applyFont="1" applyFill="1" applyBorder="1" applyAlignment="1">
      <alignment vertical="center" shrinkToFit="1"/>
    </xf>
    <xf numFmtId="0" fontId="55" fillId="0" borderId="47" xfId="0" applyFont="1" applyBorder="1" applyAlignment="1">
      <alignment horizontal="left" vertical="center"/>
    </xf>
    <xf numFmtId="182" fontId="57" fillId="0" borderId="0" xfId="93" applyFont="1" applyFill="1" applyBorder="1" applyAlignment="1" applyProtection="1">
      <alignment horizontal="left" vertical="center" wrapText="1" shrinkToFit="1"/>
    </xf>
    <xf numFmtId="0" fontId="26" fillId="0" borderId="47" xfId="0" applyFont="1" applyFill="1" applyBorder="1" applyAlignment="1">
      <alignment vertical="center" shrinkToFit="1"/>
    </xf>
    <xf numFmtId="182" fontId="55" fillId="0" borderId="47" xfId="93" applyFont="1" applyFill="1" applyBorder="1" applyAlignment="1" applyProtection="1">
      <alignment horizontal="left" vertical="center" wrapText="1" shrinkToFit="1"/>
    </xf>
    <xf numFmtId="0" fontId="26" fillId="0" borderId="48" xfId="0" applyFont="1" applyFill="1" applyBorder="1" applyAlignment="1">
      <alignment vertical="center" shrinkToFit="1"/>
    </xf>
    <xf numFmtId="182" fontId="26" fillId="0" borderId="48" xfId="93" applyFont="1" applyFill="1" applyBorder="1" applyAlignment="1" applyProtection="1">
      <alignment vertical="center" wrapText="1" shrinkToFit="1"/>
    </xf>
    <xf numFmtId="0" fontId="58" fillId="0" borderId="0" xfId="0" applyFont="1">
      <alignment vertical="center"/>
    </xf>
    <xf numFmtId="0" fontId="26" fillId="0" borderId="47" xfId="0" applyFont="1" applyBorder="1" applyAlignment="1">
      <alignment vertical="center" shrinkToFit="1"/>
    </xf>
    <xf numFmtId="0" fontId="26" fillId="0" borderId="47" xfId="0" applyFont="1" applyBorder="1" applyAlignment="1">
      <alignment vertical="center" wrapText="1" shrinkToFit="1"/>
    </xf>
    <xf numFmtId="0" fontId="8" fillId="0" borderId="47" xfId="0" applyFont="1" applyBorder="1" applyAlignment="1">
      <alignment vertical="center" wrapText="1" shrinkToFit="1"/>
    </xf>
    <xf numFmtId="182" fontId="58" fillId="0" borderId="47" xfId="93" applyFont="1" applyBorder="1" applyAlignment="1" applyProtection="1">
      <alignment horizontal="center" vertical="center" wrapText="1" shrinkToFit="1"/>
    </xf>
    <xf numFmtId="182" fontId="30" fillId="0" borderId="51" xfId="93" applyFont="1" applyBorder="1" applyAlignment="1" applyProtection="1">
      <alignment horizontal="left" vertical="center" wrapText="1" shrinkToFit="1"/>
    </xf>
    <xf numFmtId="182" fontId="30" fillId="0" borderId="47" xfId="93" applyFont="1" applyBorder="1" applyAlignment="1" applyProtection="1">
      <alignment horizontal="left" vertical="center" wrapText="1" shrinkToFit="1"/>
    </xf>
    <xf numFmtId="0" fontId="54" fillId="0" borderId="52" xfId="0" applyFont="1" applyBorder="1" applyAlignment="1">
      <alignment horizontal="center" vertical="center" wrapText="1" readingOrder="1"/>
    </xf>
    <xf numFmtId="178" fontId="30" fillId="0" borderId="52" xfId="0" applyNumberFormat="1" applyFont="1" applyBorder="1" applyAlignment="1">
      <alignment horizontal="center" vertical="center"/>
    </xf>
    <xf numFmtId="0" fontId="55" fillId="0" borderId="52" xfId="0" applyFont="1" applyBorder="1" applyAlignment="1">
      <alignment vertical="center" shrinkToFit="1"/>
    </xf>
    <xf numFmtId="182" fontId="30" fillId="0" borderId="53" xfId="93" applyFont="1" applyBorder="1" applyAlignment="1" applyProtection="1">
      <alignment horizontal="left" vertical="center" wrapText="1" shrinkToFit="1"/>
    </xf>
    <xf numFmtId="180" fontId="2" fillId="27" borderId="24" xfId="0" applyNumberFormat="1" applyFont="1" applyFill="1" applyBorder="1">
      <alignment vertical="center"/>
    </xf>
    <xf numFmtId="180" fontId="30" fillId="27" borderId="34" xfId="0" applyNumberFormat="1" applyFont="1" applyFill="1" applyBorder="1">
      <alignment vertical="center"/>
    </xf>
    <xf numFmtId="180" fontId="30" fillId="27" borderId="29" xfId="0" applyNumberFormat="1" applyFont="1" applyFill="1" applyBorder="1">
      <alignment vertical="center"/>
    </xf>
    <xf numFmtId="180" fontId="2" fillId="27" borderId="25" xfId="0" applyNumberFormat="1" applyFont="1" applyFill="1" applyBorder="1">
      <alignment vertical="center"/>
    </xf>
    <xf numFmtId="180" fontId="2" fillId="0" borderId="1" xfId="0" applyNumberFormat="1" applyFont="1" applyFill="1" applyBorder="1">
      <alignment vertical="center"/>
    </xf>
    <xf numFmtId="1" fontId="2" fillId="26" borderId="1" xfId="0" applyNumberFormat="1" applyFont="1" applyFill="1" applyBorder="1">
      <alignment vertical="center"/>
    </xf>
    <xf numFmtId="180" fontId="5" fillId="2" borderId="1" xfId="0" applyNumberFormat="1" applyFont="1" applyFill="1" applyBorder="1" applyAlignment="1">
      <alignment horizontal="center" vertical="center" wrapText="1"/>
    </xf>
    <xf numFmtId="0" fontId="54" fillId="0" borderId="47" xfId="0" applyFont="1" applyBorder="1" applyAlignment="1">
      <alignment horizontal="center" vertical="center" readingOrder="1"/>
    </xf>
    <xf numFmtId="178" fontId="30" fillId="0" borderId="47" xfId="0" applyNumberFormat="1" applyFont="1" applyBorder="1" applyAlignment="1">
      <alignment horizontal="center" vertical="center"/>
    </xf>
    <xf numFmtId="0" fontId="55" fillId="0" borderId="47" xfId="0" applyFont="1" applyBorder="1" applyAlignment="1">
      <alignment vertical="center"/>
    </xf>
    <xf numFmtId="0" fontId="54" fillId="0" borderId="47" xfId="0" applyFont="1" applyBorder="1" applyAlignment="1">
      <alignment horizontal="center" vertical="center" wrapText="1" readingOrder="1"/>
    </xf>
    <xf numFmtId="0" fontId="55" fillId="0" borderId="47" xfId="0" applyFont="1" applyBorder="1" applyAlignment="1">
      <alignment vertical="center" shrinkToFit="1"/>
    </xf>
    <xf numFmtId="0" fontId="55" fillId="0" borderId="47" xfId="0" applyFont="1" applyBorder="1" applyAlignment="1">
      <alignment vertical="center" wrapText="1" shrinkToFit="1"/>
    </xf>
    <xf numFmtId="0" fontId="55" fillId="0" borderId="47" xfId="0" applyFont="1" applyBorder="1" applyAlignment="1">
      <alignment vertical="center" wrapText="1"/>
    </xf>
    <xf numFmtId="183" fontId="2" fillId="0" borderId="1" xfId="0" applyNumberFormat="1" applyFont="1" applyBorder="1">
      <alignment vertical="center"/>
    </xf>
    <xf numFmtId="2" fontId="2" fillId="0" borderId="1" xfId="0" applyNumberFormat="1" applyFont="1" applyFill="1" applyBorder="1">
      <alignment vertical="center"/>
    </xf>
    <xf numFmtId="180" fontId="2" fillId="31" borderId="1" xfId="0" applyNumberFormat="1" applyFont="1" applyFill="1" applyBorder="1">
      <alignment vertical="center"/>
    </xf>
    <xf numFmtId="0" fontId="60" fillId="0" borderId="0" xfId="0" applyFont="1" applyFill="1" applyAlignment="1">
      <alignment vertical="center"/>
    </xf>
    <xf numFmtId="0" fontId="26" fillId="0" borderId="48" xfId="0" applyFont="1" applyBorder="1" applyAlignment="1">
      <alignment vertical="center"/>
    </xf>
    <xf numFmtId="0" fontId="26" fillId="0" borderId="50" xfId="0" applyFont="1" applyBorder="1" applyAlignment="1">
      <alignment vertical="center"/>
    </xf>
    <xf numFmtId="0" fontId="61" fillId="0" borderId="47" xfId="0" applyFont="1" applyBorder="1" applyAlignment="1">
      <alignment horizontal="center" vertical="center" wrapText="1" shrinkToFit="1" readingOrder="1"/>
    </xf>
    <xf numFmtId="0" fontId="26" fillId="0" borderId="47" xfId="0" applyFont="1" applyBorder="1" applyAlignment="1">
      <alignment horizontal="left" vertical="center"/>
    </xf>
    <xf numFmtId="182" fontId="26" fillId="0" borderId="47" xfId="93" applyFont="1" applyFill="1" applyBorder="1" applyAlignment="1" applyProtection="1">
      <alignment horizontal="left" vertical="center" wrapText="1" shrinkToFit="1"/>
    </xf>
    <xf numFmtId="0" fontId="62" fillId="0" borderId="47" xfId="0" applyFont="1" applyBorder="1" applyAlignment="1">
      <alignment horizontal="center" vertical="center" wrapText="1" readingOrder="1"/>
    </xf>
    <xf numFmtId="0" fontId="55" fillId="0" borderId="47" xfId="0" applyFont="1" applyBorder="1" applyAlignment="1">
      <alignment horizontal="left" vertical="center" wrapText="1"/>
    </xf>
    <xf numFmtId="0" fontId="61" fillId="0" borderId="47" xfId="0" applyFont="1" applyBorder="1" applyAlignment="1">
      <alignment horizontal="center" vertical="center" wrapText="1" readingOrder="1"/>
    </xf>
    <xf numFmtId="0" fontId="26" fillId="0" borderId="47" xfId="0" applyFont="1" applyBorder="1" applyAlignment="1">
      <alignment horizontal="left" vertical="center" wrapText="1"/>
    </xf>
    <xf numFmtId="0" fontId="62" fillId="0" borderId="52" xfId="0" applyFont="1" applyBorder="1" applyAlignment="1">
      <alignment horizontal="center" vertical="center" wrapText="1" readingOrder="1"/>
    </xf>
    <xf numFmtId="0" fontId="55" fillId="0" borderId="52" xfId="0" applyFont="1" applyBorder="1" applyAlignment="1">
      <alignment horizontal="left" vertical="center"/>
    </xf>
    <xf numFmtId="183" fontId="2" fillId="0" borderId="0" xfId="0" applyNumberFormat="1" applyFont="1">
      <alignment vertical="center"/>
    </xf>
    <xf numFmtId="0" fontId="48" fillId="0" borderId="16" xfId="0" applyFont="1" applyFill="1" applyBorder="1" applyAlignment="1">
      <alignment vertical="center"/>
    </xf>
    <xf numFmtId="0" fontId="48" fillId="0" borderId="0" xfId="0" applyFont="1" applyFill="1" applyBorder="1" applyAlignment="1">
      <alignment vertical="center"/>
    </xf>
    <xf numFmtId="0" fontId="30" fillId="0" borderId="0" xfId="0" applyFont="1" applyBorder="1" applyAlignment="1"/>
    <xf numFmtId="1" fontId="2" fillId="27" borderId="24" xfId="0" applyNumberFormat="1" applyFont="1" applyFill="1" applyBorder="1">
      <alignment vertical="center"/>
    </xf>
    <xf numFmtId="1" fontId="30" fillId="27" borderId="29" xfId="0" applyNumberFormat="1" applyFont="1" applyFill="1" applyBorder="1">
      <alignment vertical="center"/>
    </xf>
    <xf numFmtId="1" fontId="30" fillId="27" borderId="24" xfId="0" applyNumberFormat="1" applyFont="1" applyFill="1" applyBorder="1">
      <alignment vertical="center"/>
    </xf>
    <xf numFmtId="1" fontId="44" fillId="0" borderId="15" xfId="0" applyNumberFormat="1" applyFont="1" applyBorder="1">
      <alignment vertical="center"/>
    </xf>
    <xf numFmtId="0" fontId="5" fillId="2" borderId="20" xfId="0" applyFont="1" applyFill="1" applyBorder="1" applyAlignment="1">
      <alignment horizontal="left" vertical="center"/>
    </xf>
    <xf numFmtId="0" fontId="1" fillId="2" borderId="20" xfId="0" applyFont="1" applyFill="1" applyBorder="1" applyAlignment="1">
      <alignment horizontal="left"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5" fillId="2" borderId="4"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42" fillId="2" borderId="2" xfId="0" applyFont="1" applyFill="1" applyBorder="1" applyAlignment="1">
      <alignment horizontal="center" vertical="center" wrapText="1"/>
    </xf>
    <xf numFmtId="0" fontId="42" fillId="2" borderId="36" xfId="0" applyFont="1" applyFill="1" applyBorder="1" applyAlignment="1">
      <alignment horizontal="center" vertical="center" wrapText="1"/>
    </xf>
    <xf numFmtId="0" fontId="37" fillId="2" borderId="1" xfId="0" applyFont="1" applyFill="1" applyBorder="1" applyAlignment="1">
      <alignment horizontal="center" vertical="center"/>
    </xf>
    <xf numFmtId="0" fontId="37" fillId="2" borderId="20" xfId="0" applyFont="1" applyFill="1" applyBorder="1" applyAlignment="1">
      <alignment horizontal="center" vertical="center"/>
    </xf>
    <xf numFmtId="0" fontId="5" fillId="2" borderId="27"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37" fillId="2" borderId="27" xfId="0" applyFont="1" applyFill="1" applyBorder="1" applyAlignment="1">
      <alignment horizontal="center" vertical="center" wrapText="1"/>
    </xf>
    <xf numFmtId="0" fontId="37" fillId="2" borderId="22"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6" xfId="0" applyFont="1" applyFill="1" applyBorder="1" applyAlignment="1">
      <alignment horizontal="center" vertical="center" wrapText="1"/>
    </xf>
    <xf numFmtId="1" fontId="38" fillId="2" borderId="0" xfId="0" applyNumberFormat="1" applyFont="1" applyFill="1" applyAlignment="1">
      <alignment horizontal="center" vertical="center"/>
    </xf>
    <xf numFmtId="0" fontId="38" fillId="2" borderId="0" xfId="0" applyFont="1" applyFill="1" applyAlignment="1">
      <alignment horizontal="center" vertical="center"/>
    </xf>
    <xf numFmtId="0" fontId="38" fillId="2" borderId="20" xfId="0" applyFont="1" applyFill="1" applyBorder="1" applyAlignment="1">
      <alignment horizontal="center" vertical="center"/>
    </xf>
    <xf numFmtId="0" fontId="38" fillId="2" borderId="23" xfId="0" applyFont="1" applyFill="1" applyBorder="1" applyAlignment="1">
      <alignment horizontal="center" vertical="center"/>
    </xf>
    <xf numFmtId="0" fontId="38" fillId="2" borderId="22" xfId="0" applyFont="1" applyFill="1" applyBorder="1" applyAlignment="1">
      <alignment horizontal="center" vertical="center"/>
    </xf>
    <xf numFmtId="0" fontId="38" fillId="2" borderId="1" xfId="0" applyFont="1" applyFill="1" applyBorder="1" applyAlignment="1">
      <alignment horizontal="center" vertical="center"/>
    </xf>
    <xf numFmtId="0" fontId="30" fillId="0" borderId="0" xfId="0" applyFont="1" applyBorder="1" applyAlignment="1">
      <alignment vertical="top" wrapText="1"/>
    </xf>
    <xf numFmtId="0" fontId="30" fillId="0" borderId="14" xfId="0" applyFont="1" applyBorder="1" applyAlignment="1">
      <alignment vertical="top"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20"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 xfId="0" applyFont="1" applyFill="1" applyBorder="1" applyAlignment="1">
      <alignment horizontal="center" vertical="center"/>
    </xf>
    <xf numFmtId="0" fontId="42" fillId="2" borderId="1" xfId="0" applyFont="1" applyFill="1" applyBorder="1" applyAlignment="1">
      <alignment horizontal="center" vertical="center" wrapText="1"/>
    </xf>
    <xf numFmtId="0" fontId="54" fillId="0" borderId="47" xfId="0" applyFont="1" applyBorder="1" applyAlignment="1">
      <alignment horizontal="center" vertical="center" wrapText="1" readingOrder="1"/>
    </xf>
    <xf numFmtId="0" fontId="62" fillId="0" borderId="47" xfId="0" applyFont="1" applyBorder="1" applyAlignment="1">
      <alignment horizontal="center" vertical="center" wrapText="1" readingOrder="1"/>
    </xf>
    <xf numFmtId="178" fontId="30" fillId="0" borderId="47" xfId="0" applyNumberFormat="1" applyFont="1" applyBorder="1" applyAlignment="1">
      <alignment horizontal="center" vertical="center"/>
    </xf>
    <xf numFmtId="0" fontId="55" fillId="0" borderId="47" xfId="0" applyFont="1" applyBorder="1" applyAlignment="1">
      <alignment horizontal="left" vertical="center"/>
    </xf>
    <xf numFmtId="0" fontId="54" fillId="0" borderId="47" xfId="0" applyFont="1" applyBorder="1" applyAlignment="1">
      <alignment horizontal="center" vertical="center" readingOrder="1"/>
    </xf>
    <xf numFmtId="0" fontId="54" fillId="0" borderId="48" xfId="0" applyFont="1" applyBorder="1" applyAlignment="1">
      <alignment horizontal="center" vertical="center" readingOrder="1"/>
    </xf>
    <xf numFmtId="0" fontId="54" fillId="0" borderId="49" xfId="0" applyFont="1" applyBorder="1" applyAlignment="1">
      <alignment horizontal="center" vertical="center" readingOrder="1"/>
    </xf>
    <xf numFmtId="0" fontId="54" fillId="0" borderId="50" xfId="0" applyFont="1" applyBorder="1" applyAlignment="1">
      <alignment horizontal="center" vertical="center" readingOrder="1"/>
    </xf>
    <xf numFmtId="0" fontId="61" fillId="0" borderId="48" xfId="0" applyFont="1" applyBorder="1" applyAlignment="1">
      <alignment horizontal="center" vertical="center" wrapText="1" readingOrder="1"/>
    </xf>
    <xf numFmtId="0" fontId="61" fillId="0" borderId="49" xfId="0" applyFont="1" applyBorder="1" applyAlignment="1">
      <alignment horizontal="center" vertical="center" wrapText="1" readingOrder="1"/>
    </xf>
    <xf numFmtId="0" fontId="61" fillId="0" borderId="50" xfId="0" applyFont="1" applyBorder="1" applyAlignment="1">
      <alignment horizontal="center" vertical="center" wrapText="1" readingOrder="1"/>
    </xf>
    <xf numFmtId="0" fontId="26" fillId="0" borderId="47" xfId="0" applyFont="1" applyBorder="1" applyAlignment="1">
      <alignment horizontal="left" vertical="center"/>
    </xf>
    <xf numFmtId="0" fontId="62" fillId="0" borderId="48" xfId="0" applyFont="1" applyBorder="1" applyAlignment="1">
      <alignment horizontal="center" vertical="center" wrapText="1" readingOrder="1"/>
    </xf>
    <xf numFmtId="0" fontId="62" fillId="0" borderId="49" xfId="0" applyFont="1" applyBorder="1" applyAlignment="1">
      <alignment horizontal="center" vertical="center" wrapText="1" readingOrder="1"/>
    </xf>
    <xf numFmtId="0" fontId="62" fillId="0" borderId="50" xfId="0" applyFont="1" applyBorder="1" applyAlignment="1">
      <alignment horizontal="center" vertical="center" wrapText="1" readingOrder="1"/>
    </xf>
    <xf numFmtId="0" fontId="54" fillId="0" borderId="48" xfId="0" applyFont="1" applyBorder="1" applyAlignment="1">
      <alignment horizontal="center" vertical="center" wrapText="1" shrinkToFit="1" readingOrder="1"/>
    </xf>
    <xf numFmtId="0" fontId="54" fillId="0" borderId="49" xfId="0" applyFont="1" applyBorder="1" applyAlignment="1">
      <alignment horizontal="center" vertical="center" wrapText="1" shrinkToFit="1" readingOrder="1"/>
    </xf>
    <xf numFmtId="0" fontId="54" fillId="0" borderId="50" xfId="0" applyFont="1" applyBorder="1" applyAlignment="1">
      <alignment horizontal="center" vertical="center" wrapText="1" shrinkToFit="1" readingOrder="1"/>
    </xf>
    <xf numFmtId="0" fontId="62" fillId="0" borderId="48" xfId="0" applyFont="1" applyBorder="1" applyAlignment="1">
      <alignment horizontal="center" vertical="center" wrapText="1" shrinkToFit="1" readingOrder="1"/>
    </xf>
    <xf numFmtId="0" fontId="62" fillId="0" borderId="49" xfId="0" applyFont="1" applyBorder="1" applyAlignment="1">
      <alignment horizontal="center" vertical="center" wrapText="1" shrinkToFit="1" readingOrder="1"/>
    </xf>
    <xf numFmtId="0" fontId="62" fillId="0" borderId="50" xfId="0" applyFont="1" applyBorder="1" applyAlignment="1">
      <alignment horizontal="center" vertical="center" wrapText="1" shrinkToFit="1" readingOrder="1"/>
    </xf>
    <xf numFmtId="0" fontId="55" fillId="0" borderId="47" xfId="0" applyFont="1" applyBorder="1" applyAlignment="1">
      <alignment vertical="center" shrinkToFit="1"/>
    </xf>
    <xf numFmtId="0" fontId="55" fillId="0" borderId="47" xfId="0" applyFont="1" applyBorder="1" applyAlignment="1">
      <alignment vertical="center" wrapText="1" shrinkToFit="1"/>
    </xf>
    <xf numFmtId="0" fontId="54" fillId="0" borderId="47" xfId="0" applyFont="1" applyBorder="1" applyAlignment="1">
      <alignment horizontal="center" vertical="center" wrapText="1" shrinkToFit="1" readingOrder="1"/>
    </xf>
    <xf numFmtId="0" fontId="61" fillId="0" borderId="47" xfId="0" applyFont="1" applyBorder="1" applyAlignment="1">
      <alignment horizontal="center" vertical="center" wrapText="1" shrinkToFit="1" readingOrder="1"/>
    </xf>
    <xf numFmtId="0" fontId="62" fillId="0" borderId="47" xfId="0" applyFont="1" applyBorder="1" applyAlignment="1">
      <alignment horizontal="center" vertical="center" wrapText="1" shrinkToFit="1" readingOrder="1"/>
    </xf>
    <xf numFmtId="178" fontId="30" fillId="0" borderId="48" xfId="0" applyNumberFormat="1" applyFont="1" applyBorder="1" applyAlignment="1">
      <alignment horizontal="center" vertical="center"/>
    </xf>
    <xf numFmtId="178" fontId="30" fillId="0" borderId="49" xfId="0" applyNumberFormat="1" applyFont="1" applyBorder="1" applyAlignment="1">
      <alignment horizontal="center" vertical="center"/>
    </xf>
    <xf numFmtId="178" fontId="30" fillId="0" borderId="50" xfId="0" applyNumberFormat="1" applyFont="1" applyBorder="1" applyAlignment="1">
      <alignment horizontal="center" vertical="center"/>
    </xf>
    <xf numFmtId="0" fontId="55" fillId="0" borderId="48" xfId="0" applyFont="1" applyBorder="1" applyAlignment="1">
      <alignment horizontal="left" vertical="center"/>
    </xf>
    <xf numFmtId="0" fontId="55" fillId="0" borderId="49" xfId="0" applyFont="1" applyBorder="1" applyAlignment="1">
      <alignment horizontal="left" vertical="center"/>
    </xf>
    <xf numFmtId="0" fontId="55" fillId="0" borderId="50" xfId="0" applyFont="1" applyBorder="1" applyAlignment="1">
      <alignment horizontal="left" vertical="center"/>
    </xf>
    <xf numFmtId="0" fontId="61" fillId="0" borderId="48" xfId="0" applyFont="1" applyBorder="1" applyAlignment="1">
      <alignment horizontal="center" vertical="center" wrapText="1" shrinkToFit="1" readingOrder="1"/>
    </xf>
    <xf numFmtId="0" fontId="61" fillId="0" borderId="49" xfId="0" applyFont="1" applyBorder="1" applyAlignment="1">
      <alignment horizontal="center" vertical="center" wrapText="1" shrinkToFit="1" readingOrder="1"/>
    </xf>
    <xf numFmtId="0" fontId="61" fillId="0" borderId="50" xfId="0" applyFont="1" applyBorder="1" applyAlignment="1">
      <alignment horizontal="center" vertical="center" wrapText="1" shrinkToFit="1" readingOrder="1"/>
    </xf>
    <xf numFmtId="0" fontId="26" fillId="0" borderId="48" xfId="0" applyFont="1" applyBorder="1" applyAlignment="1">
      <alignment horizontal="left" vertical="center"/>
    </xf>
    <xf numFmtId="0" fontId="26" fillId="0" borderId="50" xfId="0" applyFont="1" applyBorder="1" applyAlignment="1">
      <alignment horizontal="left" vertical="center"/>
    </xf>
    <xf numFmtId="0" fontId="61" fillId="0" borderId="47" xfId="0" applyFont="1" applyBorder="1" applyAlignment="1">
      <alignment horizontal="center" vertical="center" wrapText="1" readingOrder="1"/>
    </xf>
    <xf numFmtId="0" fontId="54" fillId="0" borderId="48" xfId="0" applyFont="1" applyBorder="1" applyAlignment="1">
      <alignment horizontal="center" vertical="center" shrinkToFit="1" readingOrder="1"/>
    </xf>
    <xf numFmtId="0" fontId="54" fillId="0" borderId="49" xfId="0" applyFont="1" applyBorder="1" applyAlignment="1">
      <alignment horizontal="center" vertical="center" shrinkToFit="1" readingOrder="1"/>
    </xf>
    <xf numFmtId="0" fontId="54" fillId="0" borderId="50" xfId="0" applyFont="1" applyBorder="1" applyAlignment="1">
      <alignment horizontal="center" vertical="center" shrinkToFit="1" readingOrder="1"/>
    </xf>
    <xf numFmtId="0" fontId="54" fillId="0" borderId="48" xfId="0" applyFont="1" applyBorder="1" applyAlignment="1">
      <alignment horizontal="center" vertical="center" textRotation="255" shrinkToFit="1" readingOrder="1"/>
    </xf>
    <xf numFmtId="0" fontId="54" fillId="0" borderId="49" xfId="0" applyFont="1" applyBorder="1" applyAlignment="1">
      <alignment horizontal="center" vertical="center" textRotation="255" shrinkToFit="1" readingOrder="1"/>
    </xf>
    <xf numFmtId="0" fontId="54" fillId="0" borderId="50" xfId="0" applyFont="1" applyBorder="1" applyAlignment="1">
      <alignment horizontal="center" vertical="center" textRotation="255" shrinkToFit="1" readingOrder="1"/>
    </xf>
    <xf numFmtId="0" fontId="53" fillId="30" borderId="41" xfId="0" applyFont="1" applyFill="1" applyBorder="1" applyAlignment="1" applyProtection="1">
      <alignment horizontal="center" vertical="center" wrapText="1" shrinkToFit="1"/>
    </xf>
    <xf numFmtId="0" fontId="53" fillId="30" borderId="41" xfId="0" applyFont="1" applyFill="1" applyBorder="1" applyAlignment="1">
      <alignment horizontal="center" vertical="center" shrinkToFit="1"/>
    </xf>
    <xf numFmtId="182" fontId="53" fillId="30" borderId="41" xfId="93" applyFont="1" applyFill="1" applyBorder="1" applyAlignment="1" applyProtection="1">
      <alignment horizontal="center" vertical="center" wrapText="1"/>
    </xf>
    <xf numFmtId="0" fontId="54" fillId="0" borderId="46" xfId="0" applyFont="1" applyBorder="1" applyAlignment="1">
      <alignment horizontal="center" vertical="center" textRotation="255" shrinkToFit="1" readingOrder="1"/>
    </xf>
    <xf numFmtId="0" fontId="61" fillId="0" borderId="46" xfId="0" applyFont="1" applyBorder="1" applyAlignment="1">
      <alignment horizontal="center" vertical="center" wrapText="1" shrinkToFit="1" readingOrder="1"/>
    </xf>
    <xf numFmtId="0" fontId="62" fillId="0" borderId="46" xfId="0" applyFont="1" applyBorder="1" applyAlignment="1">
      <alignment horizontal="center" vertical="center" wrapText="1" shrinkToFit="1" readingOrder="1"/>
    </xf>
    <xf numFmtId="178" fontId="30" fillId="0" borderId="46" xfId="0" applyNumberFormat="1" applyFont="1" applyBorder="1" applyAlignment="1">
      <alignment horizontal="center" vertical="center"/>
    </xf>
    <xf numFmtId="0" fontId="55" fillId="0" borderId="46" xfId="0" applyFont="1" applyBorder="1" applyAlignment="1">
      <alignment horizontal="left" vertical="center"/>
    </xf>
    <xf numFmtId="0" fontId="53" fillId="30" borderId="42" xfId="0" applyFont="1" applyFill="1" applyBorder="1" applyAlignment="1">
      <alignment horizontal="center" vertical="center" wrapText="1"/>
    </xf>
    <xf numFmtId="0" fontId="53" fillId="30" borderId="43" xfId="0" applyFont="1" applyFill="1" applyBorder="1" applyAlignment="1">
      <alignment horizontal="center" vertical="center" wrapText="1"/>
    </xf>
    <xf numFmtId="0" fontId="53" fillId="30" borderId="44" xfId="0" applyFont="1" applyFill="1" applyBorder="1" applyAlignment="1">
      <alignment horizontal="center" vertical="center" wrapText="1"/>
    </xf>
    <xf numFmtId="0" fontId="53" fillId="30" borderId="45" xfId="0" applyFont="1" applyFill="1" applyBorder="1" applyAlignment="1">
      <alignment horizontal="center" vertical="center" wrapText="1"/>
    </xf>
    <xf numFmtId="0" fontId="34"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0" fontId="4" fillId="0" borderId="14" xfId="1" applyBorder="1" applyAlignment="1">
      <alignment horizontal="center" vertical="center" wrapText="1"/>
    </xf>
    <xf numFmtId="0" fontId="43" fillId="0" borderId="0" xfId="0" applyFont="1" applyBorder="1" applyAlignment="1">
      <alignment horizontal="center" vertical="center" wrapText="1"/>
    </xf>
    <xf numFmtId="0" fontId="5" fillId="28" borderId="1" xfId="0" applyFont="1" applyFill="1" applyBorder="1" applyAlignment="1">
      <alignment horizontal="center" vertical="center"/>
    </xf>
    <xf numFmtId="0" fontId="5" fillId="28" borderId="1" xfId="0" applyFont="1" applyFill="1" applyBorder="1" applyAlignment="1">
      <alignment horizontal="center" vertical="center" wrapText="1"/>
    </xf>
    <xf numFmtId="0" fontId="5" fillId="28" borderId="20" xfId="0" applyFont="1" applyFill="1" applyBorder="1" applyAlignment="1">
      <alignment horizontal="center" vertical="center"/>
    </xf>
    <xf numFmtId="0" fontId="5" fillId="28" borderId="23" xfId="0" applyFont="1" applyFill="1" applyBorder="1" applyAlignment="1">
      <alignment horizontal="center" vertical="center"/>
    </xf>
    <xf numFmtId="0" fontId="5" fillId="28" borderId="22" xfId="0" applyFont="1" applyFill="1" applyBorder="1" applyAlignment="1">
      <alignment horizontal="center" vertical="center"/>
    </xf>
    <xf numFmtId="0" fontId="5" fillId="28" borderId="20" xfId="0" applyFont="1" applyFill="1" applyBorder="1" applyAlignment="1">
      <alignment horizontal="center" vertical="center" shrinkToFit="1"/>
    </xf>
    <xf numFmtId="0" fontId="5" fillId="28" borderId="22" xfId="0" applyFont="1" applyFill="1" applyBorder="1" applyAlignment="1">
      <alignment horizontal="center" vertical="center" shrinkToFit="1"/>
    </xf>
    <xf numFmtId="0" fontId="5" fillId="28" borderId="2" xfId="0" applyFont="1" applyFill="1" applyBorder="1" applyAlignment="1">
      <alignment horizontal="center" vertical="center" wrapText="1"/>
    </xf>
    <xf numFmtId="0" fontId="5" fillId="28" borderId="4" xfId="0" applyFont="1" applyFill="1" applyBorder="1" applyAlignment="1">
      <alignment horizontal="center" vertical="center" wrapText="1"/>
    </xf>
  </cellXfs>
  <cellStyles count="94">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Excel Built-in Comma [0]" xfId="93"/>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パーセント" xfId="82" builtinId="5"/>
    <cellStyle name="パーセント 2" xfId="31"/>
    <cellStyle name="パーセント 3" xfId="32"/>
    <cellStyle name="パーセント 4" xfId="30"/>
    <cellStyle name="ハイパーリンク" xfId="1" builtinId="8"/>
    <cellStyle name="ハイパーリンク 2" xfId="34"/>
    <cellStyle name="ハイパーリンク 3" xfId="33"/>
    <cellStyle name="ハイパーリンク 4" xfId="83"/>
    <cellStyle name="メモ 2" xfId="36"/>
    <cellStyle name="メモ 3" xfId="35"/>
    <cellStyle name="リンク セル 2" xfId="37"/>
    <cellStyle name="悪い 2" xfId="38"/>
    <cellStyle name="計算 2" xfId="40"/>
    <cellStyle name="計算 3" xfId="39"/>
    <cellStyle name="警告文 2" xfId="41"/>
    <cellStyle name="桁区切り 10" xfId="43"/>
    <cellStyle name="桁区切り 10 2" xfId="44"/>
    <cellStyle name="桁区切り 2" xfId="45"/>
    <cellStyle name="桁区切り 3" xfId="46"/>
    <cellStyle name="桁区切り 3 2" xfId="79"/>
    <cellStyle name="桁区切り 4" xfId="47"/>
    <cellStyle name="桁区切り 4 2" xfId="80"/>
    <cellStyle name="桁区切り 5" xfId="48"/>
    <cellStyle name="桁区切り 5 2" xfId="49"/>
    <cellStyle name="桁区切り 6" xfId="50"/>
    <cellStyle name="桁区切り 7" xfId="42"/>
    <cellStyle name="見出し 1 2" xfId="51"/>
    <cellStyle name="見出し 2 2" xfId="52"/>
    <cellStyle name="見出し 3 2" xfId="53"/>
    <cellStyle name="見出し 4 2" xfId="54"/>
    <cellStyle name="集計 2" xfId="56"/>
    <cellStyle name="集計 3" xfId="55"/>
    <cellStyle name="出力 2" xfId="58"/>
    <cellStyle name="出力 3" xfId="57"/>
    <cellStyle name="説明文 2" xfId="59"/>
    <cellStyle name="入力 2" xfId="61"/>
    <cellStyle name="入力 3" xfId="60"/>
    <cellStyle name="標準" xfId="0" builtinId="0"/>
    <cellStyle name="標準 15" xfId="62"/>
    <cellStyle name="標準 15 2" xfId="63"/>
    <cellStyle name="標準 2" xfId="64"/>
    <cellStyle name="標準 2 10" xfId="84"/>
    <cellStyle name="標準 2 11" xfId="85"/>
    <cellStyle name="標準 2 13" xfId="86"/>
    <cellStyle name="標準 2 2" xfId="65"/>
    <cellStyle name="標準 2 2 2" xfId="87"/>
    <cellStyle name="標準 2 2 2 2" xfId="88"/>
    <cellStyle name="標準 2 3" xfId="66"/>
    <cellStyle name="標準 2 3 2" xfId="89"/>
    <cellStyle name="標準 2 7" xfId="90"/>
    <cellStyle name="標準 2 8" xfId="91"/>
    <cellStyle name="標準 2 9" xfId="92"/>
    <cellStyle name="標準 3" xfId="67"/>
    <cellStyle name="標準 3 2" xfId="68"/>
    <cellStyle name="標準 3 3" xfId="69"/>
    <cellStyle name="標準 4" xfId="70"/>
    <cellStyle name="標準 4 2" xfId="71"/>
    <cellStyle name="標準 4 2 2" xfId="72"/>
    <cellStyle name="標準 5" xfId="73"/>
    <cellStyle name="標準 5 2" xfId="81"/>
    <cellStyle name="標準 6" xfId="74"/>
    <cellStyle name="標準 6 2" xfId="75"/>
    <cellStyle name="標準 7" xfId="76"/>
    <cellStyle name="標準 8" xfId="77"/>
    <cellStyle name="標準 9" xfId="2"/>
    <cellStyle name="良い 2" xfId="78"/>
  </cellStyles>
  <dxfs count="0"/>
  <tableStyles count="0" defaultTableStyle="TableStyleMedium2" defaultPivotStyle="PivotStyleLight16"/>
  <colors>
    <mruColors>
      <color rgb="FFFFFF99"/>
      <color rgb="FFFFFF66"/>
      <color rgb="FF808080"/>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chemeClr val="accent5">
                <a:lumMod val="75000"/>
              </a:schemeClr>
            </a:solidFill>
          </c:spPr>
          <c:invertIfNegative val="0"/>
          <c:cat>
            <c:strRef>
              <c:f>分析ｼｰﾄ!$BV$12:$BV$19</c:f>
              <c:strCache>
                <c:ptCount val="8"/>
                <c:pt idx="0">
                  <c:v>新規需要</c:v>
                </c:pt>
                <c:pt idx="1">
                  <c:v>うち都内生産分</c:v>
                </c:pt>
                <c:pt idx="2">
                  <c:v>商業マージン・運賃（移輸入分）</c:v>
                </c:pt>
                <c:pt idx="3">
                  <c:v>直接効果</c:v>
                </c:pt>
                <c:pt idx="4">
                  <c:v>第1次間接効果</c:v>
                </c:pt>
                <c:pt idx="5">
                  <c:v>第2次間接効果</c:v>
                </c:pt>
                <c:pt idx="6">
                  <c:v>生産誘発効果（総合効果）</c:v>
                </c:pt>
                <c:pt idx="7">
                  <c:v>粗付加価値誘発効果（総合効果）</c:v>
                </c:pt>
              </c:strCache>
            </c:strRef>
          </c:cat>
          <c:val>
            <c:numRef>
              <c:f>分析ｼｰﾄ!$BX$12:$BX$19</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F3D3-45B7-894A-2AB6530DE6F3}"/>
            </c:ext>
          </c:extLst>
        </c:ser>
        <c:dLbls>
          <c:showLegendKey val="0"/>
          <c:showVal val="0"/>
          <c:showCatName val="0"/>
          <c:showSerName val="0"/>
          <c:showPercent val="0"/>
          <c:showBubbleSize val="0"/>
        </c:dLbls>
        <c:gapWidth val="150"/>
        <c:axId val="116740864"/>
        <c:axId val="116742400"/>
      </c:barChart>
      <c:catAx>
        <c:axId val="116740864"/>
        <c:scaling>
          <c:orientation val="minMax"/>
        </c:scaling>
        <c:delete val="0"/>
        <c:axPos val="b"/>
        <c:numFmt formatCode="General" sourceLinked="0"/>
        <c:majorTickMark val="out"/>
        <c:minorTickMark val="none"/>
        <c:tickLblPos val="nextTo"/>
        <c:txPr>
          <a:bodyPr rot="-1800000" vert="horz" anchor="ctr" anchorCtr="0"/>
          <a:lstStyle/>
          <a:p>
            <a:pPr>
              <a:defRPr sz="1100">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16742400"/>
        <c:crosses val="autoZero"/>
        <c:auto val="1"/>
        <c:lblAlgn val="ctr"/>
        <c:lblOffset val="100"/>
        <c:noMultiLvlLbl val="0"/>
      </c:catAx>
      <c:valAx>
        <c:axId val="116742400"/>
        <c:scaling>
          <c:orientation val="minMax"/>
        </c:scaling>
        <c:delete val="0"/>
        <c:axPos val="l"/>
        <c:majorGridlines>
          <c:spPr>
            <a:ln cmpd="sng">
              <a:prstDash val="sysDot"/>
            </a:ln>
          </c:spPr>
        </c:majorGridlines>
        <c:numFmt formatCode="0" sourceLinked="1"/>
        <c:majorTickMark val="out"/>
        <c:minorTickMark val="none"/>
        <c:tickLblPos val="nextTo"/>
        <c:spPr>
          <a:noFill/>
        </c:spPr>
        <c:txPr>
          <a:bodyPr/>
          <a:lstStyle/>
          <a:p>
            <a:pPr>
              <a:defRPr>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16740864"/>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a:pPr>
            <a:r>
              <a:rPr lang="ja-JP" altLang="en-US">
                <a:solidFill>
                  <a:sysClr val="windowText" lastClr="000000"/>
                </a:solidFill>
              </a:rPr>
              <a:t>都内新規</a:t>
            </a:r>
            <a:r>
              <a:rPr lang="ja-JP" altLang="en-US"/>
              <a:t>需要の内訳</a:t>
            </a:r>
            <a:endParaRPr lang="en-US" altLang="en-US"/>
          </a:p>
        </c:rich>
      </c:tx>
      <c:overlay val="0"/>
    </c:title>
    <c:autoTitleDeleted val="0"/>
    <c:plotArea>
      <c:layout/>
      <c:pieChart>
        <c:varyColors val="1"/>
        <c:ser>
          <c:idx val="0"/>
          <c:order val="0"/>
          <c:tx>
            <c:strRef>
              <c:f>分析ｼｰﾄ!$BR$12</c:f>
              <c:strCache>
                <c:ptCount val="1"/>
                <c:pt idx="0">
                  <c:v>都内生産分</c:v>
                </c:pt>
              </c:strCache>
            </c:strRef>
          </c:tx>
          <c:spPr>
            <a:ln w="19050">
              <a:solidFill>
                <a:schemeClr val="bg1"/>
              </a:solidFill>
            </a:ln>
          </c:spPr>
          <c:dPt>
            <c:idx val="0"/>
            <c:bubble3D val="0"/>
            <c:spPr>
              <a:solidFill>
                <a:srgbClr val="C00000"/>
              </a:solidFill>
              <a:ln w="19050">
                <a:solidFill>
                  <a:schemeClr val="bg1"/>
                </a:solidFill>
              </a:ln>
            </c:spPr>
            <c:extLst>
              <c:ext xmlns:c16="http://schemas.microsoft.com/office/drawing/2014/chart" uri="{C3380CC4-5D6E-409C-BE32-E72D297353CC}">
                <c16:uniqueId val="{00000001-57D6-407C-B517-4A1FEF0C381F}"/>
              </c:ext>
            </c:extLst>
          </c:dPt>
          <c:dPt>
            <c:idx val="1"/>
            <c:bubble3D val="0"/>
            <c:spPr>
              <a:solidFill>
                <a:schemeClr val="accent3">
                  <a:lumMod val="75000"/>
                </a:schemeClr>
              </a:solidFill>
              <a:ln w="19050">
                <a:solidFill>
                  <a:schemeClr val="bg1"/>
                </a:solidFill>
              </a:ln>
            </c:spPr>
            <c:extLst>
              <c:ext xmlns:c16="http://schemas.microsoft.com/office/drawing/2014/chart" uri="{C3380CC4-5D6E-409C-BE32-E72D297353CC}">
                <c16:uniqueId val="{00000003-57D6-407C-B517-4A1FEF0C381F}"/>
              </c:ext>
            </c:extLst>
          </c:dPt>
          <c:dPt>
            <c:idx val="2"/>
            <c:bubble3D val="0"/>
            <c:spPr>
              <a:solidFill>
                <a:schemeClr val="accent5">
                  <a:lumMod val="75000"/>
                </a:schemeClr>
              </a:solidFill>
              <a:ln w="19050">
                <a:solidFill>
                  <a:schemeClr val="bg1"/>
                </a:solidFill>
              </a:ln>
            </c:spPr>
            <c:extLst>
              <c:ext xmlns:c16="http://schemas.microsoft.com/office/drawing/2014/chart" uri="{C3380CC4-5D6E-409C-BE32-E72D297353CC}">
                <c16:uniqueId val="{00000005-57D6-407C-B517-4A1FEF0C381F}"/>
              </c:ext>
            </c:extLst>
          </c:dPt>
          <c:dLbls>
            <c:spPr>
              <a:noFill/>
              <a:ln>
                <a:noFill/>
              </a:ln>
              <a:effectLst/>
            </c:spPr>
            <c:txPr>
              <a:bodyPr/>
              <a:lstStyle/>
              <a:p>
                <a:pPr>
                  <a:defRPr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分析ｼｰﾄ!$BR$12:$BR$13</c:f>
              <c:strCache>
                <c:ptCount val="2"/>
                <c:pt idx="0">
                  <c:v>都内生産分</c:v>
                </c:pt>
                <c:pt idx="1">
                  <c:v>移輸入分</c:v>
                </c:pt>
              </c:strCache>
            </c:strRef>
          </c:cat>
          <c:val>
            <c:numRef>
              <c:f>分析ｼｰﾄ!$BS$12:$BS$13</c:f>
              <c:numCache>
                <c:formatCode>0.0%</c:formatCode>
                <c:ptCount val="2"/>
                <c:pt idx="0">
                  <c:v>0</c:v>
                </c:pt>
                <c:pt idx="1">
                  <c:v>0</c:v>
                </c:pt>
              </c:numCache>
            </c:numRef>
          </c:val>
          <c:extLst>
            <c:ext xmlns:c16="http://schemas.microsoft.com/office/drawing/2014/chart" uri="{C3380CC4-5D6E-409C-BE32-E72D297353CC}">
              <c16:uniqueId val="{00000006-57D6-407C-B517-4A1FEF0C381F}"/>
            </c:ext>
          </c:extLst>
        </c:ser>
        <c:ser>
          <c:idx val="1"/>
          <c:order val="1"/>
          <c:tx>
            <c:strRef>
              <c:f>分析ｼｰﾄ!$BR$13</c:f>
              <c:strCache>
                <c:ptCount val="1"/>
                <c:pt idx="0">
                  <c:v>移輸入分</c:v>
                </c:pt>
              </c:strCache>
            </c:strRef>
          </c:tx>
          <c:cat>
            <c:strRef>
              <c:f>分析ｼｰﾄ!$BR$12:$BR$13</c:f>
              <c:strCache>
                <c:ptCount val="2"/>
                <c:pt idx="0">
                  <c:v>都内生産分</c:v>
                </c:pt>
                <c:pt idx="1">
                  <c:v>移輸入分</c:v>
                </c:pt>
              </c:strCache>
            </c:strRef>
          </c:cat>
          <c:val>
            <c:numRef>
              <c:f>分析ｼｰﾄ!$BT$12:$BT$14</c:f>
              <c:numCache>
                <c:formatCode>0</c:formatCode>
                <c:ptCount val="3"/>
                <c:pt idx="0">
                  <c:v>0</c:v>
                </c:pt>
                <c:pt idx="1">
                  <c:v>0</c:v>
                </c:pt>
                <c:pt idx="2">
                  <c:v>0</c:v>
                </c:pt>
              </c:numCache>
            </c:numRef>
          </c:val>
          <c:extLst>
            <c:ext xmlns:c16="http://schemas.microsoft.com/office/drawing/2014/chart" uri="{C3380CC4-5D6E-409C-BE32-E72D297353CC}">
              <c16:uniqueId val="{00000007-57D6-407C-B517-4A1FEF0C381F}"/>
            </c:ext>
          </c:extLst>
        </c:ser>
        <c:dLbls>
          <c:showLegendKey val="0"/>
          <c:showVal val="0"/>
          <c:showCatName val="0"/>
          <c:showSerName val="0"/>
          <c:showPercent val="0"/>
          <c:showBubbleSize val="0"/>
          <c:showLeaderLines val="1"/>
        </c:dLbls>
        <c:firstSliceAng val="0"/>
      </c:pieChart>
    </c:plotArea>
    <c:legend>
      <c:legendPos val="r"/>
      <c:legendEntry>
        <c:idx val="2"/>
        <c:delete val="1"/>
      </c:legendEntry>
      <c:overlay val="0"/>
    </c:legend>
    <c:plotVisOnly val="1"/>
    <c:dispBlanksAs val="gap"/>
    <c:showDLblsOverMax val="0"/>
  </c:chart>
  <c:spPr>
    <a:noFill/>
    <a:ln>
      <a:noFill/>
    </a:ln>
  </c:spPr>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a:pPr>
            <a:r>
              <a:rPr lang="ja-JP" altLang="en-US" sz="1100" b="0"/>
              <a:t>生産誘発効果の内訳</a:t>
            </a:r>
            <a:endParaRPr lang="ja-JP" sz="1100" b="0"/>
          </a:p>
        </c:rich>
      </c:tx>
      <c:layout>
        <c:manualLayout>
          <c:xMode val="edge"/>
          <c:yMode val="edge"/>
          <c:x val="0.24766677290563788"/>
          <c:y val="5.7395143487858721E-2"/>
        </c:manualLayout>
      </c:layout>
      <c:overlay val="0"/>
    </c:title>
    <c:autoTitleDeleted val="0"/>
    <c:plotArea>
      <c:layout/>
      <c:pieChart>
        <c:varyColors val="1"/>
        <c:ser>
          <c:idx val="0"/>
          <c:order val="0"/>
          <c:spPr>
            <a:ln w="19050">
              <a:solidFill>
                <a:schemeClr val="bg1"/>
              </a:solidFill>
            </a:ln>
          </c:spPr>
          <c:dPt>
            <c:idx val="0"/>
            <c:bubble3D val="0"/>
            <c:spPr>
              <a:solidFill>
                <a:srgbClr val="C00000"/>
              </a:solidFill>
              <a:ln w="19050">
                <a:solidFill>
                  <a:schemeClr val="bg1"/>
                </a:solidFill>
              </a:ln>
            </c:spPr>
            <c:extLst>
              <c:ext xmlns:c16="http://schemas.microsoft.com/office/drawing/2014/chart" uri="{C3380CC4-5D6E-409C-BE32-E72D297353CC}">
                <c16:uniqueId val="{00000001-AB12-4DB9-B73F-DF9B0412AF19}"/>
              </c:ext>
            </c:extLst>
          </c:dPt>
          <c:dPt>
            <c:idx val="1"/>
            <c:bubble3D val="0"/>
            <c:spPr>
              <a:solidFill>
                <a:schemeClr val="accent3">
                  <a:lumMod val="75000"/>
                </a:schemeClr>
              </a:solidFill>
              <a:ln w="19050">
                <a:solidFill>
                  <a:schemeClr val="bg1"/>
                </a:solidFill>
              </a:ln>
            </c:spPr>
            <c:extLst>
              <c:ext xmlns:c16="http://schemas.microsoft.com/office/drawing/2014/chart" uri="{C3380CC4-5D6E-409C-BE32-E72D297353CC}">
                <c16:uniqueId val="{00000003-AB12-4DB9-B73F-DF9B0412AF19}"/>
              </c:ext>
            </c:extLst>
          </c:dPt>
          <c:dPt>
            <c:idx val="2"/>
            <c:bubble3D val="0"/>
            <c:spPr>
              <a:solidFill>
                <a:schemeClr val="accent5">
                  <a:lumMod val="75000"/>
                </a:schemeClr>
              </a:solidFill>
              <a:ln w="19050">
                <a:solidFill>
                  <a:schemeClr val="bg1"/>
                </a:solidFill>
              </a:ln>
            </c:spPr>
            <c:extLst>
              <c:ext xmlns:c16="http://schemas.microsoft.com/office/drawing/2014/chart" uri="{C3380CC4-5D6E-409C-BE32-E72D297353CC}">
                <c16:uniqueId val="{00000005-AB12-4DB9-B73F-DF9B0412AF19}"/>
              </c:ext>
            </c:extLst>
          </c:dPt>
          <c:dLbls>
            <c:dLbl>
              <c:idx val="2"/>
              <c:layout>
                <c:manualLayout>
                  <c:x val="9.0774631893127247E-2"/>
                  <c:y val="0.1170719592311421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B12-4DB9-B73F-DF9B0412AF19}"/>
                </c:ext>
              </c:extLst>
            </c:dLbl>
            <c:numFmt formatCode="0.0%" sourceLinked="0"/>
            <c:spPr>
              <a:noFill/>
              <a:ln>
                <a:noFill/>
              </a:ln>
              <a:effectLst/>
            </c:spPr>
            <c:txPr>
              <a:bodyPr/>
              <a:lstStyle/>
              <a:p>
                <a:pPr>
                  <a:defRPr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showLegendKey val="0"/>
            <c:showVal val="0"/>
            <c:showCatName val="0"/>
            <c:showSerName val="0"/>
            <c:showPercent val="1"/>
            <c:showBubbleSize val="0"/>
            <c:showLeaderLines val="1"/>
            <c:extLst>
              <c:ext xmlns:c15="http://schemas.microsoft.com/office/drawing/2012/chart" uri="{CE6537A1-D6FC-4f65-9D91-7224C49458BB}"/>
            </c:extLst>
          </c:dLbls>
          <c:cat>
            <c:strRef>
              <c:f>分析ｼｰﾄ!$BV$15:$BV$17</c:f>
              <c:strCache>
                <c:ptCount val="3"/>
                <c:pt idx="0">
                  <c:v>直接効果</c:v>
                </c:pt>
                <c:pt idx="1">
                  <c:v>第1次間接効果</c:v>
                </c:pt>
                <c:pt idx="2">
                  <c:v>第2次間接効果</c:v>
                </c:pt>
              </c:strCache>
            </c:strRef>
          </c:cat>
          <c:val>
            <c:numRef>
              <c:f>分析ｼｰﾄ!$BW$15:$BW$17</c:f>
              <c:numCache>
                <c:formatCode>0.0%</c:formatCode>
                <c:ptCount val="3"/>
                <c:pt idx="0">
                  <c:v>0</c:v>
                </c:pt>
                <c:pt idx="1">
                  <c:v>0</c:v>
                </c:pt>
                <c:pt idx="2">
                  <c:v>0</c:v>
                </c:pt>
              </c:numCache>
            </c:numRef>
          </c:val>
          <c:extLst>
            <c:ext xmlns:c16="http://schemas.microsoft.com/office/drawing/2014/chart" uri="{C3380CC4-5D6E-409C-BE32-E72D297353CC}">
              <c16:uniqueId val="{00000006-AB12-4DB9-B73F-DF9B0412AF19}"/>
            </c:ext>
          </c:extLst>
        </c:ser>
        <c:ser>
          <c:idx val="1"/>
          <c:order val="1"/>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分析ｼｰﾄ!$BV$15:$BV$17</c:f>
              <c:strCache>
                <c:ptCount val="3"/>
                <c:pt idx="0">
                  <c:v>直接効果</c:v>
                </c:pt>
                <c:pt idx="1">
                  <c:v>第1次間接効果</c:v>
                </c:pt>
                <c:pt idx="2">
                  <c:v>第2次間接効果</c:v>
                </c:pt>
              </c:strCache>
            </c:strRef>
          </c:cat>
          <c:val>
            <c:numRef>
              <c:f>分析ｼｰﾄ!$BW$11</c:f>
              <c:numCache>
                <c:formatCode>General</c:formatCode>
                <c:ptCount val="1"/>
                <c:pt idx="0">
                  <c:v>0</c:v>
                </c:pt>
              </c:numCache>
            </c:numRef>
          </c:val>
          <c:extLst>
            <c:ext xmlns:c16="http://schemas.microsoft.com/office/drawing/2014/chart" uri="{C3380CC4-5D6E-409C-BE32-E72D297353CC}">
              <c16:uniqueId val="{00000007-AB12-4DB9-B73F-DF9B0412AF19}"/>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4123277467411544"/>
          <c:y val="0.33135531574740207"/>
          <c:w val="0.30985594207929384"/>
          <c:h val="0.4887757793764988"/>
        </c:manualLayout>
      </c:layout>
      <c:overlay val="0"/>
    </c:legend>
    <c:plotVisOnly val="1"/>
    <c:dispBlanksAs val="gap"/>
    <c:showDLblsOverMax val="0"/>
  </c:chart>
  <c:spPr>
    <a:noFill/>
    <a:ln>
      <a:noFill/>
    </a:ln>
  </c:spPr>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99334625714064E-2"/>
          <c:y val="0.23657942417379652"/>
          <c:w val="0.5501168928783261"/>
          <c:h val="0.71400985283428697"/>
        </c:manualLayout>
      </c:layout>
      <c:pieChart>
        <c:varyColors val="1"/>
        <c:ser>
          <c:idx val="1"/>
          <c:order val="0"/>
          <c:spPr>
            <a:solidFill>
              <a:schemeClr val="accent2"/>
            </a:solidFill>
          </c:spPr>
          <c:dPt>
            <c:idx val="0"/>
            <c:bubble3D val="0"/>
            <c:spPr>
              <a:solidFill>
                <a:srgbClr val="C00000"/>
              </a:solidFill>
            </c:spPr>
            <c:extLst>
              <c:ext xmlns:c16="http://schemas.microsoft.com/office/drawing/2014/chart" uri="{C3380CC4-5D6E-409C-BE32-E72D297353CC}">
                <c16:uniqueId val="{00000001-8E6E-46ED-ACA8-12D2C20EAD9B}"/>
              </c:ext>
            </c:extLst>
          </c:dPt>
          <c:dPt>
            <c:idx val="1"/>
            <c:bubble3D val="0"/>
            <c:spPr>
              <a:solidFill>
                <a:schemeClr val="accent3">
                  <a:lumMod val="75000"/>
                </a:schemeClr>
              </a:solidFill>
              <a:ln w="31750">
                <a:solidFill>
                  <a:schemeClr val="bg1"/>
                </a:solidFill>
              </a:ln>
            </c:spPr>
            <c:extLst>
              <c:ext xmlns:c16="http://schemas.microsoft.com/office/drawing/2014/chart" uri="{C3380CC4-5D6E-409C-BE32-E72D297353CC}">
                <c16:uniqueId val="{00000003-8E6E-46ED-ACA8-12D2C20EAD9B}"/>
              </c:ext>
            </c:extLst>
          </c:dPt>
          <c:dLbls>
            <c:numFmt formatCode="0.0%" sourceLinked="0"/>
            <c:spPr>
              <a:noFill/>
              <a:ln>
                <a:noFill/>
              </a:ln>
              <a:effectLst/>
            </c:spPr>
            <c:txPr>
              <a:bodyPr/>
              <a:lstStyle/>
              <a:p>
                <a:pPr>
                  <a:defRPr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showLegendKey val="0"/>
            <c:showVal val="0"/>
            <c:showCatName val="0"/>
            <c:showSerName val="0"/>
            <c:showPercent val="1"/>
            <c:showBubbleSize val="0"/>
            <c:showLeaderLines val="1"/>
            <c:extLst>
              <c:ext xmlns:c15="http://schemas.microsoft.com/office/drawing/2012/chart" uri="{CE6537A1-D6FC-4f65-9D91-7224C49458BB}"/>
            </c:extLst>
          </c:dLbls>
          <c:cat>
            <c:strRef>
              <c:f>分析ｼｰﾄ!$BR$19:$BR$20</c:f>
              <c:strCache>
                <c:ptCount val="2"/>
                <c:pt idx="0">
                  <c:v>開催経費</c:v>
                </c:pt>
                <c:pt idx="1">
                  <c:v>来訪者消費</c:v>
                </c:pt>
              </c:strCache>
            </c:strRef>
          </c:cat>
          <c:val>
            <c:numRef>
              <c:f>分析ｼｰﾄ!$BS$19:$BS$20</c:f>
              <c:numCache>
                <c:formatCode>0.0%</c:formatCode>
                <c:ptCount val="2"/>
                <c:pt idx="0">
                  <c:v>0</c:v>
                </c:pt>
                <c:pt idx="1">
                  <c:v>0</c:v>
                </c:pt>
              </c:numCache>
            </c:numRef>
          </c:val>
          <c:extLst>
            <c:ext xmlns:c16="http://schemas.microsoft.com/office/drawing/2014/chart" uri="{C3380CC4-5D6E-409C-BE32-E72D297353CC}">
              <c16:uniqueId val="{00000004-8E6E-46ED-ACA8-12D2C20EAD9B}"/>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969784145274662"/>
          <c:y val="0.44150878559178042"/>
          <c:w val="0.26578553693358165"/>
          <c:h val="0.18774036930913721"/>
        </c:manualLayout>
      </c:layout>
      <c:overlay val="0"/>
    </c:legend>
    <c:plotVisOnly val="1"/>
    <c:dispBlanksAs val="gap"/>
    <c:showDLblsOverMax val="0"/>
  </c:chart>
  <c:spPr>
    <a:noFill/>
    <a:ln>
      <a:noFill/>
    </a:ln>
  </c:spPr>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57</xdr:col>
      <xdr:colOff>680375</xdr:colOff>
      <xdr:row>12</xdr:row>
      <xdr:rowOff>0</xdr:rowOff>
    </xdr:from>
    <xdr:to>
      <xdr:col>57</xdr:col>
      <xdr:colOff>680375</xdr:colOff>
      <xdr:row>14</xdr:row>
      <xdr:rowOff>0</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0091075" y="1006929"/>
          <a:ext cx="0" cy="40277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680375</xdr:colOff>
      <xdr:row>15</xdr:row>
      <xdr:rowOff>201385</xdr:rowOff>
    </xdr:from>
    <xdr:to>
      <xdr:col>57</xdr:col>
      <xdr:colOff>680375</xdr:colOff>
      <xdr:row>17</xdr:row>
      <xdr:rowOff>201385</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10091075" y="1812471"/>
          <a:ext cx="0" cy="40277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680375</xdr:colOff>
      <xdr:row>20</xdr:row>
      <xdr:rowOff>0</xdr:rowOff>
    </xdr:from>
    <xdr:to>
      <xdr:col>57</xdr:col>
      <xdr:colOff>680375</xdr:colOff>
      <xdr:row>21</xdr:row>
      <xdr:rowOff>201385</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10091075" y="2618014"/>
          <a:ext cx="0" cy="40277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680375</xdr:colOff>
      <xdr:row>24</xdr:row>
      <xdr:rowOff>1</xdr:rowOff>
    </xdr:from>
    <xdr:to>
      <xdr:col>57</xdr:col>
      <xdr:colOff>680375</xdr:colOff>
      <xdr:row>26</xdr:row>
      <xdr:rowOff>0</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10091075" y="3423558"/>
          <a:ext cx="0" cy="40277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680375</xdr:colOff>
      <xdr:row>28</xdr:row>
      <xdr:rowOff>0</xdr:rowOff>
    </xdr:from>
    <xdr:to>
      <xdr:col>57</xdr:col>
      <xdr:colOff>680375</xdr:colOff>
      <xdr:row>29</xdr:row>
      <xdr:rowOff>201385</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a:off x="10091075" y="4229100"/>
          <a:ext cx="0" cy="40277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680375</xdr:colOff>
      <xdr:row>32</xdr:row>
      <xdr:rowOff>0</xdr:rowOff>
    </xdr:from>
    <xdr:to>
      <xdr:col>57</xdr:col>
      <xdr:colOff>680375</xdr:colOff>
      <xdr:row>34</xdr:row>
      <xdr:rowOff>0</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a:off x="10091075" y="5034643"/>
          <a:ext cx="0" cy="40277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336362</xdr:colOff>
      <xdr:row>12</xdr:row>
      <xdr:rowOff>181841</xdr:rowOff>
    </xdr:from>
    <xdr:to>
      <xdr:col>61</xdr:col>
      <xdr:colOff>342034</xdr:colOff>
      <xdr:row>14</xdr:row>
      <xdr:rowOff>0</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flipH="1">
          <a:off x="12463419" y="1177636"/>
          <a:ext cx="5672" cy="216478"/>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8106</xdr:colOff>
      <xdr:row>12</xdr:row>
      <xdr:rowOff>194553</xdr:rowOff>
    </xdr:from>
    <xdr:to>
      <xdr:col>65</xdr:col>
      <xdr:colOff>388327</xdr:colOff>
      <xdr:row>12</xdr:row>
      <xdr:rowOff>194553</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10141241" y="1191015"/>
          <a:ext cx="5201336" cy="0"/>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368369</xdr:colOff>
      <xdr:row>12</xdr:row>
      <xdr:rowOff>181841</xdr:rowOff>
    </xdr:from>
    <xdr:to>
      <xdr:col>65</xdr:col>
      <xdr:colOff>374041</xdr:colOff>
      <xdr:row>14</xdr:row>
      <xdr:rowOff>0</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flipH="1">
          <a:off x="15282514" y="1184473"/>
          <a:ext cx="5672" cy="21921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8106</xdr:colOff>
      <xdr:row>16</xdr:row>
      <xdr:rowOff>189540</xdr:rowOff>
    </xdr:from>
    <xdr:to>
      <xdr:col>65</xdr:col>
      <xdr:colOff>404813</xdr:colOff>
      <xdr:row>16</xdr:row>
      <xdr:rowOff>190500</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a:off x="48871356" y="4392446"/>
          <a:ext cx="5266363" cy="960"/>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332014</xdr:colOff>
      <xdr:row>16</xdr:row>
      <xdr:rowOff>10887</xdr:rowOff>
    </xdr:from>
    <xdr:to>
      <xdr:col>61</xdr:col>
      <xdr:colOff>332014</xdr:colOff>
      <xdr:row>17</xdr:row>
      <xdr:rowOff>0</xdr:rowOff>
    </xdr:to>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flipV="1">
          <a:off x="12485914" y="1823358"/>
          <a:ext cx="0" cy="190499"/>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35</xdr:row>
      <xdr:rowOff>7327</xdr:rowOff>
    </xdr:from>
    <xdr:to>
      <xdr:col>61</xdr:col>
      <xdr:colOff>11906</xdr:colOff>
      <xdr:row>35</xdr:row>
      <xdr:rowOff>7328</xdr:rowOff>
    </xdr:to>
    <xdr:cxnSp macro="">
      <xdr:nvCxnSpPr>
        <xdr:cNvPr id="39" name="直線矢印コネクタ 38">
          <a:extLst>
            <a:ext uri="{FF2B5EF4-FFF2-40B4-BE49-F238E27FC236}">
              <a16:creationId xmlns:a16="http://schemas.microsoft.com/office/drawing/2014/main" id="{00000000-0008-0000-0100-000027000000}"/>
            </a:ext>
          </a:extLst>
        </xdr:cNvPr>
        <xdr:cNvCxnSpPr/>
      </xdr:nvCxnSpPr>
      <xdr:spPr>
        <a:xfrm flipV="1">
          <a:off x="10769203" y="5668749"/>
          <a:ext cx="1381125" cy="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680375</xdr:colOff>
      <xdr:row>24</xdr:row>
      <xdr:rowOff>1</xdr:rowOff>
    </xdr:from>
    <xdr:to>
      <xdr:col>61</xdr:col>
      <xdr:colOff>680375</xdr:colOff>
      <xdr:row>34</xdr:row>
      <xdr:rowOff>0</xdr:rowOff>
    </xdr:to>
    <xdr:cxnSp macro="">
      <xdr:nvCxnSpPr>
        <xdr:cNvPr id="43" name="直線矢印コネクタ 42">
          <a:extLst>
            <a:ext uri="{FF2B5EF4-FFF2-40B4-BE49-F238E27FC236}">
              <a16:creationId xmlns:a16="http://schemas.microsoft.com/office/drawing/2014/main" id="{00000000-0008-0000-0100-00002B000000}"/>
            </a:ext>
          </a:extLst>
        </xdr:cNvPr>
        <xdr:cNvCxnSpPr/>
      </xdr:nvCxnSpPr>
      <xdr:spPr>
        <a:xfrm>
          <a:off x="12855810" y="3379305"/>
          <a:ext cx="0" cy="1987825"/>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0</xdr:colOff>
      <xdr:row>36</xdr:row>
      <xdr:rowOff>194554</xdr:rowOff>
    </xdr:from>
    <xdr:to>
      <xdr:col>65</xdr:col>
      <xdr:colOff>388327</xdr:colOff>
      <xdr:row>36</xdr:row>
      <xdr:rowOff>194554</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48633529" y="8464495"/>
          <a:ext cx="5218063" cy="0"/>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368369</xdr:colOff>
      <xdr:row>36</xdr:row>
      <xdr:rowOff>181842</xdr:rowOff>
    </xdr:from>
    <xdr:to>
      <xdr:col>65</xdr:col>
      <xdr:colOff>374041</xdr:colOff>
      <xdr:row>38</xdr:row>
      <xdr:rowOff>1</xdr:rowOff>
    </xdr:to>
    <xdr:cxnSp macro="">
      <xdr:nvCxnSpPr>
        <xdr:cNvPr id="48" name="直線矢印コネクタ 47">
          <a:extLst>
            <a:ext uri="{FF2B5EF4-FFF2-40B4-BE49-F238E27FC236}">
              <a16:creationId xmlns:a16="http://schemas.microsoft.com/office/drawing/2014/main" id="{00000000-0008-0000-0100-000030000000}"/>
            </a:ext>
          </a:extLst>
        </xdr:cNvPr>
        <xdr:cNvCxnSpPr/>
      </xdr:nvCxnSpPr>
      <xdr:spPr>
        <a:xfrm flipH="1">
          <a:off x="15159333" y="6087342"/>
          <a:ext cx="5672" cy="226373"/>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22412</xdr:colOff>
      <xdr:row>21</xdr:row>
      <xdr:rowOff>158002</xdr:rowOff>
    </xdr:from>
    <xdr:to>
      <xdr:col>77</xdr:col>
      <xdr:colOff>22412</xdr:colOff>
      <xdr:row>35</xdr:row>
      <xdr:rowOff>100853</xdr:rowOff>
    </xdr:to>
    <xdr:graphicFrame macro="">
      <xdr:nvGraphicFramePr>
        <xdr:cNvPr id="52" name="グラフ 51">
          <a:extLst>
            <a:ext uri="{FF2B5EF4-FFF2-40B4-BE49-F238E27FC236}">
              <a16:creationId xmlns:a16="http://schemas.microsoft.com/office/drawing/2014/main" id="{00000000-0008-0000-0100-00003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69</xdr:col>
      <xdr:colOff>0</xdr:colOff>
      <xdr:row>35</xdr:row>
      <xdr:rowOff>144556</xdr:rowOff>
    </xdr:from>
    <xdr:to>
      <xdr:col>73</xdr:col>
      <xdr:colOff>318815</xdr:colOff>
      <xdr:row>48</xdr:row>
      <xdr:rowOff>0</xdr:rowOff>
    </xdr:to>
    <xdr:graphicFrame macro="">
      <xdr:nvGraphicFramePr>
        <xdr:cNvPr id="53" name="グラフ 52">
          <a:extLst>
            <a:ext uri="{FF2B5EF4-FFF2-40B4-BE49-F238E27FC236}">
              <a16:creationId xmlns:a16="http://schemas.microsoft.com/office/drawing/2014/main" id="{00000000-0008-0000-0100-00003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73</xdr:col>
      <xdr:colOff>1025030</xdr:colOff>
      <xdr:row>35</xdr:row>
      <xdr:rowOff>112058</xdr:rowOff>
    </xdr:from>
    <xdr:to>
      <xdr:col>76</xdr:col>
      <xdr:colOff>661148</xdr:colOff>
      <xdr:row>47</xdr:row>
      <xdr:rowOff>159970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61</xdr:col>
      <xdr:colOff>681130</xdr:colOff>
      <xdr:row>36</xdr:row>
      <xdr:rowOff>11906</xdr:rowOff>
    </xdr:from>
    <xdr:to>
      <xdr:col>61</xdr:col>
      <xdr:colOff>681130</xdr:colOff>
      <xdr:row>38</xdr:row>
      <xdr:rowOff>18184</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a:xfrm>
          <a:off x="28261958" y="7709297"/>
          <a:ext cx="0" cy="411090"/>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680375</xdr:colOff>
      <xdr:row>46</xdr:row>
      <xdr:rowOff>0</xdr:rowOff>
    </xdr:from>
    <xdr:to>
      <xdr:col>57</xdr:col>
      <xdr:colOff>680375</xdr:colOff>
      <xdr:row>48</xdr:row>
      <xdr:rowOff>0</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a:off x="36407784" y="2944091"/>
          <a:ext cx="0" cy="415636"/>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680375</xdr:colOff>
      <xdr:row>49</xdr:row>
      <xdr:rowOff>201385</xdr:rowOff>
    </xdr:from>
    <xdr:to>
      <xdr:col>57</xdr:col>
      <xdr:colOff>680375</xdr:colOff>
      <xdr:row>51</xdr:row>
      <xdr:rowOff>201385</xdr:rowOff>
    </xdr:to>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36407784" y="3768930"/>
          <a:ext cx="0" cy="415637"/>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680375</xdr:colOff>
      <xdr:row>54</xdr:row>
      <xdr:rowOff>0</xdr:rowOff>
    </xdr:from>
    <xdr:to>
      <xdr:col>57</xdr:col>
      <xdr:colOff>680375</xdr:colOff>
      <xdr:row>55</xdr:row>
      <xdr:rowOff>201385</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a:off x="36407784" y="4606636"/>
          <a:ext cx="0" cy="409204"/>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680375</xdr:colOff>
      <xdr:row>66</xdr:row>
      <xdr:rowOff>0</xdr:rowOff>
    </xdr:from>
    <xdr:to>
      <xdr:col>57</xdr:col>
      <xdr:colOff>680375</xdr:colOff>
      <xdr:row>68</xdr:row>
      <xdr:rowOff>0</xdr:rowOff>
    </xdr:to>
    <xdr:cxnSp macro="">
      <xdr:nvCxnSpPr>
        <xdr:cNvPr id="28" name="直線矢印コネクタ 27">
          <a:extLst>
            <a:ext uri="{FF2B5EF4-FFF2-40B4-BE49-F238E27FC236}">
              <a16:creationId xmlns:a16="http://schemas.microsoft.com/office/drawing/2014/main" id="{00000000-0008-0000-0100-00001C000000}"/>
            </a:ext>
          </a:extLst>
        </xdr:cNvPr>
        <xdr:cNvCxnSpPr/>
      </xdr:nvCxnSpPr>
      <xdr:spPr>
        <a:xfrm>
          <a:off x="36407784" y="7100455"/>
          <a:ext cx="0" cy="415636"/>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336362</xdr:colOff>
      <xdr:row>46</xdr:row>
      <xdr:rowOff>181841</xdr:rowOff>
    </xdr:from>
    <xdr:to>
      <xdr:col>61</xdr:col>
      <xdr:colOff>342034</xdr:colOff>
      <xdr:row>48</xdr:row>
      <xdr:rowOff>0</xdr:rowOff>
    </xdr:to>
    <xdr:cxnSp macro="">
      <xdr:nvCxnSpPr>
        <xdr:cNvPr id="29" name="直線矢印コネクタ 28">
          <a:extLst>
            <a:ext uri="{FF2B5EF4-FFF2-40B4-BE49-F238E27FC236}">
              <a16:creationId xmlns:a16="http://schemas.microsoft.com/office/drawing/2014/main" id="{00000000-0008-0000-0100-00001D000000}"/>
            </a:ext>
          </a:extLst>
        </xdr:cNvPr>
        <xdr:cNvCxnSpPr/>
      </xdr:nvCxnSpPr>
      <xdr:spPr>
        <a:xfrm flipH="1">
          <a:off x="38834680" y="3125932"/>
          <a:ext cx="5672" cy="233795"/>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8106</xdr:colOff>
      <xdr:row>46</xdr:row>
      <xdr:rowOff>194553</xdr:rowOff>
    </xdr:from>
    <xdr:to>
      <xdr:col>65</xdr:col>
      <xdr:colOff>388327</xdr:colOff>
      <xdr:row>46</xdr:row>
      <xdr:rowOff>194553</xdr:rowOff>
    </xdr:to>
    <xdr:cxnSp macro="">
      <xdr:nvCxnSpPr>
        <xdr:cNvPr id="30" name="直線コネクタ 29">
          <a:extLst>
            <a:ext uri="{FF2B5EF4-FFF2-40B4-BE49-F238E27FC236}">
              <a16:creationId xmlns:a16="http://schemas.microsoft.com/office/drawing/2014/main" id="{00000000-0008-0000-0100-00001E000000}"/>
            </a:ext>
          </a:extLst>
        </xdr:cNvPr>
        <xdr:cNvCxnSpPr/>
      </xdr:nvCxnSpPr>
      <xdr:spPr>
        <a:xfrm>
          <a:off x="36428242" y="3138644"/>
          <a:ext cx="5229312" cy="0"/>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368369</xdr:colOff>
      <xdr:row>46</xdr:row>
      <xdr:rowOff>181841</xdr:rowOff>
    </xdr:from>
    <xdr:to>
      <xdr:col>65</xdr:col>
      <xdr:colOff>374041</xdr:colOff>
      <xdr:row>48</xdr:row>
      <xdr:rowOff>0</xdr:rowOff>
    </xdr:to>
    <xdr:cxnSp macro="">
      <xdr:nvCxnSpPr>
        <xdr:cNvPr id="31" name="直線矢印コネクタ 30">
          <a:extLst>
            <a:ext uri="{FF2B5EF4-FFF2-40B4-BE49-F238E27FC236}">
              <a16:creationId xmlns:a16="http://schemas.microsoft.com/office/drawing/2014/main" id="{00000000-0008-0000-0100-00001F000000}"/>
            </a:ext>
          </a:extLst>
        </xdr:cNvPr>
        <xdr:cNvCxnSpPr/>
      </xdr:nvCxnSpPr>
      <xdr:spPr>
        <a:xfrm flipH="1">
          <a:off x="41637596" y="3125932"/>
          <a:ext cx="5672" cy="233795"/>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8106</xdr:colOff>
      <xdr:row>50</xdr:row>
      <xdr:rowOff>189540</xdr:rowOff>
    </xdr:from>
    <xdr:to>
      <xdr:col>65</xdr:col>
      <xdr:colOff>357188</xdr:colOff>
      <xdr:row>51</xdr:row>
      <xdr:rowOff>0</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a:off x="48871356" y="11321884"/>
          <a:ext cx="5218738" cy="12866"/>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332014</xdr:colOff>
      <xdr:row>50</xdr:row>
      <xdr:rowOff>10887</xdr:rowOff>
    </xdr:from>
    <xdr:to>
      <xdr:col>61</xdr:col>
      <xdr:colOff>332014</xdr:colOff>
      <xdr:row>51</xdr:row>
      <xdr:rowOff>0</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flipV="1">
          <a:off x="38830332" y="3786251"/>
          <a:ext cx="0" cy="196931"/>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69</xdr:row>
      <xdr:rowOff>7327</xdr:rowOff>
    </xdr:from>
    <xdr:to>
      <xdr:col>61</xdr:col>
      <xdr:colOff>11906</xdr:colOff>
      <xdr:row>69</xdr:row>
      <xdr:rowOff>7328</xdr:rowOff>
    </xdr:to>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flipV="1">
          <a:off x="37112864" y="7731236"/>
          <a:ext cx="1397360" cy="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0</xdr:colOff>
      <xdr:row>70</xdr:row>
      <xdr:rowOff>194554</xdr:rowOff>
    </xdr:from>
    <xdr:to>
      <xdr:col>65</xdr:col>
      <xdr:colOff>388327</xdr:colOff>
      <xdr:row>70</xdr:row>
      <xdr:rowOff>194554</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48633529" y="15344907"/>
          <a:ext cx="5218063" cy="0"/>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368369</xdr:colOff>
      <xdr:row>70</xdr:row>
      <xdr:rowOff>181842</xdr:rowOff>
    </xdr:from>
    <xdr:to>
      <xdr:col>65</xdr:col>
      <xdr:colOff>374041</xdr:colOff>
      <xdr:row>72</xdr:row>
      <xdr:rowOff>0</xdr:rowOff>
    </xdr:to>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flipH="1">
          <a:off x="41637596" y="8113569"/>
          <a:ext cx="5672" cy="233796"/>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681130</xdr:colOff>
      <xdr:row>70</xdr:row>
      <xdr:rowOff>11906</xdr:rowOff>
    </xdr:from>
    <xdr:to>
      <xdr:col>61</xdr:col>
      <xdr:colOff>681130</xdr:colOff>
      <xdr:row>72</xdr:row>
      <xdr:rowOff>0</xdr:rowOff>
    </xdr:to>
    <xdr:cxnSp macro="">
      <xdr:nvCxnSpPr>
        <xdr:cNvPr id="41" name="直線矢印コネクタ 40">
          <a:extLst>
            <a:ext uri="{FF2B5EF4-FFF2-40B4-BE49-F238E27FC236}">
              <a16:creationId xmlns:a16="http://schemas.microsoft.com/office/drawing/2014/main" id="{00000000-0008-0000-0100-000029000000}"/>
            </a:ext>
          </a:extLst>
        </xdr:cNvPr>
        <xdr:cNvCxnSpPr/>
      </xdr:nvCxnSpPr>
      <xdr:spPr>
        <a:xfrm>
          <a:off x="39179448" y="7943633"/>
          <a:ext cx="0" cy="421915"/>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680375</xdr:colOff>
      <xdr:row>58</xdr:row>
      <xdr:rowOff>1</xdr:rowOff>
    </xdr:from>
    <xdr:to>
      <xdr:col>57</xdr:col>
      <xdr:colOff>680375</xdr:colOff>
      <xdr:row>60</xdr:row>
      <xdr:rowOff>0</xdr:rowOff>
    </xdr:to>
    <xdr:cxnSp macro="">
      <xdr:nvCxnSpPr>
        <xdr:cNvPr id="44" name="直線矢印コネクタ 43">
          <a:extLst>
            <a:ext uri="{FF2B5EF4-FFF2-40B4-BE49-F238E27FC236}">
              <a16:creationId xmlns:a16="http://schemas.microsoft.com/office/drawing/2014/main" id="{00000000-0008-0000-0100-00002C000000}"/>
            </a:ext>
          </a:extLst>
        </xdr:cNvPr>
        <xdr:cNvCxnSpPr/>
      </xdr:nvCxnSpPr>
      <xdr:spPr>
        <a:xfrm>
          <a:off x="41102094" y="5774532"/>
          <a:ext cx="0" cy="404812"/>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678656</xdr:colOff>
      <xdr:row>58</xdr:row>
      <xdr:rowOff>1</xdr:rowOff>
    </xdr:from>
    <xdr:to>
      <xdr:col>61</xdr:col>
      <xdr:colOff>680375</xdr:colOff>
      <xdr:row>67</xdr:row>
      <xdr:rowOff>190500</xdr:rowOff>
    </xdr:to>
    <xdr:cxnSp macro="">
      <xdr:nvCxnSpPr>
        <xdr:cNvPr id="49" name="直線矢印コネクタ 48">
          <a:extLst>
            <a:ext uri="{FF2B5EF4-FFF2-40B4-BE49-F238E27FC236}">
              <a16:creationId xmlns:a16="http://schemas.microsoft.com/office/drawing/2014/main" id="{00000000-0008-0000-0100-000031000000}"/>
            </a:ext>
          </a:extLst>
        </xdr:cNvPr>
        <xdr:cNvCxnSpPr/>
      </xdr:nvCxnSpPr>
      <xdr:spPr>
        <a:xfrm flipH="1">
          <a:off x="43862625" y="12703970"/>
          <a:ext cx="1719" cy="2631280"/>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643640</xdr:colOff>
      <xdr:row>48</xdr:row>
      <xdr:rowOff>44826</xdr:rowOff>
    </xdr:from>
    <xdr:to>
      <xdr:col>73</xdr:col>
      <xdr:colOff>840440</xdr:colOff>
      <xdr:row>59</xdr:row>
      <xdr:rowOff>67237</xdr:rowOff>
    </xdr:to>
    <xdr:graphicFrame macro="">
      <xdr:nvGraphicFramePr>
        <xdr:cNvPr id="50" name="グラフ 49">
          <a:extLst>
            <a:ext uri="{FF2B5EF4-FFF2-40B4-BE49-F238E27FC236}">
              <a16:creationId xmlns:a16="http://schemas.microsoft.com/office/drawing/2014/main" id="{00000000-0008-0000-01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57</xdr:col>
      <xdr:colOff>680375</xdr:colOff>
      <xdr:row>62</xdr:row>
      <xdr:rowOff>1</xdr:rowOff>
    </xdr:from>
    <xdr:to>
      <xdr:col>57</xdr:col>
      <xdr:colOff>680375</xdr:colOff>
      <xdr:row>64</xdr:row>
      <xdr:rowOff>0</xdr:rowOff>
    </xdr:to>
    <xdr:cxnSp macro="">
      <xdr:nvCxnSpPr>
        <xdr:cNvPr id="37" name="直線矢印コネクタ 36">
          <a:extLst>
            <a:ext uri="{FF2B5EF4-FFF2-40B4-BE49-F238E27FC236}">
              <a16:creationId xmlns:a16="http://schemas.microsoft.com/office/drawing/2014/main" id="{00000000-0008-0000-0100-000025000000}"/>
            </a:ext>
          </a:extLst>
        </xdr:cNvPr>
        <xdr:cNvCxnSpPr/>
      </xdr:nvCxnSpPr>
      <xdr:spPr>
        <a:xfrm>
          <a:off x="48630346" y="13536707"/>
          <a:ext cx="0" cy="40341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680375</xdr:colOff>
      <xdr:row>70</xdr:row>
      <xdr:rowOff>190500</xdr:rowOff>
    </xdr:from>
    <xdr:to>
      <xdr:col>57</xdr:col>
      <xdr:colOff>680375</xdr:colOff>
      <xdr:row>72</xdr:row>
      <xdr:rowOff>0</xdr:rowOff>
    </xdr:to>
    <xdr:cxnSp macro="">
      <xdr:nvCxnSpPr>
        <xdr:cNvPr id="42" name="直線矢印コネクタ 41">
          <a:extLst>
            <a:ext uri="{FF2B5EF4-FFF2-40B4-BE49-F238E27FC236}">
              <a16:creationId xmlns:a16="http://schemas.microsoft.com/office/drawing/2014/main" id="{00000000-0008-0000-0100-00002A000000}"/>
            </a:ext>
          </a:extLst>
        </xdr:cNvPr>
        <xdr:cNvCxnSpPr/>
      </xdr:nvCxnSpPr>
      <xdr:spPr>
        <a:xfrm>
          <a:off x="48630346" y="15340853"/>
          <a:ext cx="0" cy="212912"/>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682133</xdr:colOff>
      <xdr:row>36</xdr:row>
      <xdr:rowOff>181842</xdr:rowOff>
    </xdr:from>
    <xdr:to>
      <xdr:col>58</xdr:col>
      <xdr:colOff>4247</xdr:colOff>
      <xdr:row>38</xdr:row>
      <xdr:rowOff>1</xdr:rowOff>
    </xdr:to>
    <xdr:cxnSp macro="">
      <xdr:nvCxnSpPr>
        <xdr:cNvPr id="45" name="直線矢印コネクタ 44">
          <a:extLst>
            <a:ext uri="{FF2B5EF4-FFF2-40B4-BE49-F238E27FC236}">
              <a16:creationId xmlns:a16="http://schemas.microsoft.com/office/drawing/2014/main" id="{00000000-0008-0000-0100-00002D000000}"/>
            </a:ext>
          </a:extLst>
        </xdr:cNvPr>
        <xdr:cNvCxnSpPr/>
      </xdr:nvCxnSpPr>
      <xdr:spPr>
        <a:xfrm flipH="1">
          <a:off x="48632104" y="8451783"/>
          <a:ext cx="5672" cy="22157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392907</xdr:colOff>
      <xdr:row>15</xdr:row>
      <xdr:rowOff>202406</xdr:rowOff>
    </xdr:from>
    <xdr:to>
      <xdr:col>65</xdr:col>
      <xdr:colOff>392907</xdr:colOff>
      <xdr:row>16</xdr:row>
      <xdr:rowOff>179614</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flipV="1">
          <a:off x="54125813" y="4191000"/>
          <a:ext cx="0" cy="191520"/>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357188</xdr:colOff>
      <xdr:row>49</xdr:row>
      <xdr:rowOff>190501</xdr:rowOff>
    </xdr:from>
    <xdr:to>
      <xdr:col>65</xdr:col>
      <xdr:colOff>357188</xdr:colOff>
      <xdr:row>51</xdr:row>
      <xdr:rowOff>23813</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flipV="1">
          <a:off x="54090094" y="11120439"/>
          <a:ext cx="0" cy="238124"/>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cdr:x>
      <cdr:y>0.14229</cdr:y>
    </cdr:from>
    <cdr:to>
      <cdr:x>1</cdr:x>
      <cdr:y>0.14229</cdr:y>
    </cdr:to>
    <cdr:cxnSp macro="">
      <cdr:nvCxnSpPr>
        <cdr:cNvPr id="3" name="直線コネクタ 2">
          <a:extLst xmlns:a="http://schemas.openxmlformats.org/drawingml/2006/main">
            <a:ext uri="{FF2B5EF4-FFF2-40B4-BE49-F238E27FC236}">
              <a16:creationId xmlns:a16="http://schemas.microsoft.com/office/drawing/2014/main" id="{463C827E-3FED-4662-B8D5-5324825804A5}"/>
            </a:ext>
          </a:extLst>
        </cdr:cNvPr>
        <cdr:cNvCxnSpPr/>
      </cdr:nvCxnSpPr>
      <cdr:spPr>
        <a:xfrm xmlns:a="http://schemas.openxmlformats.org/drawingml/2006/main">
          <a:off x="0" y="383298"/>
          <a:ext cx="2914650" cy="0"/>
        </a:xfrm>
        <a:prstGeom xmlns:a="http://schemas.openxmlformats.org/drawingml/2006/main" prst="line">
          <a:avLst/>
        </a:prstGeom>
        <a:ln xmlns:a="http://schemas.openxmlformats.org/drawingml/2006/main" w="19050">
          <a:solidFill>
            <a:schemeClr val="tx1">
              <a:lumMod val="50000"/>
              <a:lumOff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1.11022E-16</cdr:x>
      <cdr:y>0.14229</cdr:y>
    </cdr:from>
    <cdr:to>
      <cdr:x>1</cdr:x>
      <cdr:y>0.14229</cdr:y>
    </cdr:to>
    <cdr:cxnSp macro="">
      <cdr:nvCxnSpPr>
        <cdr:cNvPr id="6" name="直線コネクタ 5">
          <a:extLst xmlns:a="http://schemas.openxmlformats.org/drawingml/2006/main">
            <a:ext uri="{FF2B5EF4-FFF2-40B4-BE49-F238E27FC236}">
              <a16:creationId xmlns:a16="http://schemas.microsoft.com/office/drawing/2014/main" id="{AE48C64A-A391-480B-849E-16C6C40C4A77}"/>
            </a:ext>
          </a:extLst>
        </cdr:cNvPr>
        <cdr:cNvCxnSpPr/>
      </cdr:nvCxnSpPr>
      <cdr:spPr>
        <a:xfrm xmlns:a="http://schemas.openxmlformats.org/drawingml/2006/main">
          <a:off x="347382" y="373101"/>
          <a:ext cx="2913530" cy="0"/>
        </a:xfrm>
        <a:prstGeom xmlns:a="http://schemas.openxmlformats.org/drawingml/2006/main" prst="line">
          <a:avLst/>
        </a:prstGeom>
        <a:ln xmlns:a="http://schemas.openxmlformats.org/drawingml/2006/main" w="19050">
          <a:solidFill>
            <a:schemeClr val="tx1">
              <a:lumMod val="50000"/>
              <a:lumOff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cdr:x>
      <cdr:y>0.15739</cdr:y>
    </cdr:from>
    <cdr:to>
      <cdr:x>0.99911</cdr:x>
      <cdr:y>0.15739</cdr:y>
    </cdr:to>
    <cdr:cxnSp macro="">
      <cdr:nvCxnSpPr>
        <cdr:cNvPr id="2" name="直線コネクタ 1">
          <a:extLst xmlns:a="http://schemas.openxmlformats.org/drawingml/2006/main">
            <a:ext uri="{FF2B5EF4-FFF2-40B4-BE49-F238E27FC236}">
              <a16:creationId xmlns:a16="http://schemas.microsoft.com/office/drawing/2014/main" id="{D0BBABE8-9719-4A9C-9AE5-A3F55CF27CD5}"/>
            </a:ext>
          </a:extLst>
        </cdr:cNvPr>
        <cdr:cNvCxnSpPr/>
      </cdr:nvCxnSpPr>
      <cdr:spPr>
        <a:xfrm xmlns:a="http://schemas.openxmlformats.org/drawingml/2006/main">
          <a:off x="0" y="412694"/>
          <a:ext cx="3422276" cy="0"/>
        </a:xfrm>
        <a:prstGeom xmlns:a="http://schemas.openxmlformats.org/drawingml/2006/main" prst="line">
          <a:avLst/>
        </a:prstGeom>
        <a:ln xmlns:a="http://schemas.openxmlformats.org/drawingml/2006/main" w="19050">
          <a:solidFill>
            <a:schemeClr val="tx1">
              <a:lumMod val="50000"/>
              <a:lumOff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xml><?xml version="1.0" encoding="utf-8"?>
<c:userShapes xmlns:c="http://schemas.openxmlformats.org/drawingml/2006/chart">
  <cdr:relSizeAnchor xmlns:cdr="http://schemas.openxmlformats.org/drawingml/2006/chartDrawing">
    <cdr:from>
      <cdr:x>0.00089</cdr:x>
      <cdr:y>0.15739</cdr:y>
    </cdr:from>
    <cdr:to>
      <cdr:x>1</cdr:x>
      <cdr:y>0.15739</cdr:y>
    </cdr:to>
    <cdr:cxnSp macro="">
      <cdr:nvCxnSpPr>
        <cdr:cNvPr id="3" name="直線コネクタ 1">
          <a:extLst xmlns:a="http://schemas.openxmlformats.org/drawingml/2006/main">
            <a:ext uri="{FF2B5EF4-FFF2-40B4-BE49-F238E27FC236}">
              <a16:creationId xmlns:a16="http://schemas.microsoft.com/office/drawing/2014/main" id="{D0BBABE8-9719-4A9C-9AE5-A3F55CF27CD5}"/>
            </a:ext>
          </a:extLst>
        </cdr:cNvPr>
        <cdr:cNvCxnSpPr/>
      </cdr:nvCxnSpPr>
      <cdr:spPr>
        <a:xfrm xmlns:a="http://schemas.openxmlformats.org/drawingml/2006/main">
          <a:off x="3367" y="354502"/>
          <a:ext cx="3779316" cy="0"/>
        </a:xfrm>
        <a:prstGeom xmlns:a="http://schemas.openxmlformats.org/drawingml/2006/main" prst="line">
          <a:avLst/>
        </a:prstGeom>
        <a:ln xmlns:a="http://schemas.openxmlformats.org/drawingml/2006/main" w="19050">
          <a:solidFill>
            <a:schemeClr val="tx1">
              <a:lumMod val="50000"/>
              <a:lumOff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0.0608</cdr:x>
      <cdr:y>0.02487</cdr:y>
    </cdr:from>
    <cdr:to>
      <cdr:x>0.9596</cdr:x>
      <cdr:y>0.14428</cdr:y>
    </cdr:to>
    <cdr:sp macro="" textlink="">
      <cdr:nvSpPr>
        <cdr:cNvPr id="5" name="テキスト ボックス 4"/>
        <cdr:cNvSpPr txBox="1"/>
      </cdr:nvSpPr>
      <cdr:spPr>
        <a:xfrm xmlns:a="http://schemas.openxmlformats.org/drawingml/2006/main">
          <a:off x="209800" y="53051"/>
          <a:ext cx="3101340" cy="254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Meiryo UI" panose="020B0604030504040204" pitchFamily="50" charset="-128"/>
              <a:ea typeface="Meiryo UI" panose="020B0604030504040204" pitchFamily="50" charset="-128"/>
              <a:cs typeface="Meiryo UI" panose="020B0604030504040204" pitchFamily="50" charset="-128"/>
            </a:rPr>
            <a:t>開催経費と来訪者消費（都内新規需要）の割合</a:t>
          </a:r>
        </a:p>
      </cdr:txBody>
    </cdr:sp>
  </cdr:relSizeAnchor>
</c:userShapes>
</file>

<file path=xl/drawings/drawing5.xml><?xml version="1.0" encoding="utf-8"?>
<xdr:wsDr xmlns:xdr="http://schemas.openxmlformats.org/drawingml/2006/spreadsheetDrawing" xmlns:a="http://schemas.openxmlformats.org/drawingml/2006/main">
  <xdr:oneCellAnchor>
    <xdr:from>
      <xdr:col>189</xdr:col>
      <xdr:colOff>23811</xdr:colOff>
      <xdr:row>0</xdr:row>
      <xdr:rowOff>195262</xdr:rowOff>
    </xdr:from>
    <xdr:ext cx="1871663" cy="298030"/>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6126536" y="195262"/>
              <a:ext cx="1871663" cy="298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100" i="1">
                            <a:latin typeface="Cambria Math" panose="02040503050406030204" pitchFamily="18" charset="0"/>
                          </a:rPr>
                        </m:ctrlPr>
                      </m:sSupPr>
                      <m:e>
                        <m:r>
                          <a:rPr kumimoji="1" lang="en-US" altLang="ja-JP" sz="1100" i="1">
                            <a:solidFill>
                              <a:schemeClr val="tx1"/>
                            </a:solidFill>
                            <a:effectLst/>
                            <a:latin typeface="Cambria Math"/>
                            <a:ea typeface="+mn-ea"/>
                            <a:cs typeface="+mn-cs"/>
                          </a:rPr>
                          <m:t>〔</m:t>
                        </m:r>
                        <m:r>
                          <a:rPr kumimoji="1" lang="en-US" altLang="ja-JP" sz="1100" i="1">
                            <a:solidFill>
                              <a:schemeClr val="tx1"/>
                            </a:solidFill>
                            <a:effectLst/>
                            <a:latin typeface="Cambria Math"/>
                            <a:ea typeface="+mn-ea"/>
                            <a:cs typeface="+mn-cs"/>
                          </a:rPr>
                          <m:t> </m:t>
                        </m:r>
                        <m:r>
                          <a:rPr kumimoji="1" lang="ja-JP" altLang="en-US" sz="1100" i="1">
                            <a:solidFill>
                              <a:schemeClr val="tx1"/>
                            </a:solidFill>
                            <a:effectLst/>
                            <a:latin typeface="Cambria Math"/>
                            <a:ea typeface="+mn-ea"/>
                            <a:cs typeface="+mn-cs"/>
                          </a:rPr>
                          <m:t>𝐼</m:t>
                        </m:r>
                        <m:r>
                          <a:rPr kumimoji="1" lang="ja-JP" altLang="en-US" sz="1100" i="1">
                            <a:solidFill>
                              <a:schemeClr val="tx1"/>
                            </a:solidFill>
                            <a:effectLst/>
                            <a:latin typeface="Cambria Math"/>
                            <a:ea typeface="+mn-ea"/>
                            <a:cs typeface="+mn-cs"/>
                          </a:rPr>
                          <m:t>－</m:t>
                        </m:r>
                        <m:r>
                          <a:rPr kumimoji="1" lang="ja-JP" altLang="en-US" sz="1100" i="1">
                            <a:solidFill>
                              <a:schemeClr val="tx1"/>
                            </a:solidFill>
                            <a:effectLst/>
                            <a:latin typeface="Cambria Math"/>
                            <a:ea typeface="+mn-ea"/>
                            <a:cs typeface="+mn-cs"/>
                          </a:rPr>
                          <m:t>{ </m:t>
                        </m:r>
                        <m:r>
                          <a:rPr kumimoji="1" lang="ja-JP" altLang="en-US" sz="1100" i="1">
                            <a:solidFill>
                              <a:schemeClr val="tx1"/>
                            </a:solidFill>
                            <a:effectLst/>
                            <a:latin typeface="Cambria Math"/>
                            <a:ea typeface="+mn-ea"/>
                            <a:cs typeface="+mn-cs"/>
                          </a:rPr>
                          <m:t>𝐼</m:t>
                        </m:r>
                        <m:r>
                          <a:rPr kumimoji="1" lang="ja-JP" altLang="en-US" sz="1100" i="1">
                            <a:solidFill>
                              <a:schemeClr val="tx1"/>
                            </a:solidFill>
                            <a:effectLst/>
                            <a:latin typeface="Cambria Math"/>
                            <a:ea typeface="+mn-ea"/>
                            <a:cs typeface="+mn-cs"/>
                          </a:rPr>
                          <m:t>－（</m:t>
                        </m:r>
                        <m:r>
                          <a:rPr kumimoji="1" lang="ja-JP" altLang="en-US" sz="1100" i="1">
                            <a:solidFill>
                              <a:schemeClr val="tx1"/>
                            </a:solidFill>
                            <a:effectLst/>
                            <a:latin typeface="Cambria Math"/>
                            <a:ea typeface="+mn-ea"/>
                            <a:cs typeface="+mn-cs"/>
                          </a:rPr>
                          <m:t>𝑀</m:t>
                        </m:r>
                        <m:r>
                          <a:rPr kumimoji="1" lang="ja-JP" altLang="en-US" sz="1100" i="1">
                            <a:solidFill>
                              <a:schemeClr val="tx1"/>
                            </a:solidFill>
                            <a:effectLst/>
                            <a:latin typeface="Cambria Math"/>
                            <a:ea typeface="+mn-ea"/>
                            <a:cs typeface="+mn-cs"/>
                          </a:rPr>
                          <m:t>＋</m:t>
                        </m:r>
                        <m:r>
                          <a:rPr kumimoji="1" lang="ja-JP" altLang="en-US" sz="1100" i="1">
                            <a:solidFill>
                              <a:schemeClr val="tx1"/>
                            </a:solidFill>
                            <a:effectLst/>
                            <a:latin typeface="Cambria Math"/>
                            <a:ea typeface="+mn-ea"/>
                            <a:cs typeface="+mn-cs"/>
                          </a:rPr>
                          <m:t>𝑁</m:t>
                        </m:r>
                        <m:r>
                          <a:rPr kumimoji="1" lang="ja-JP" altLang="en-US" sz="1100" i="1">
                            <a:solidFill>
                              <a:schemeClr val="tx1"/>
                            </a:solidFill>
                            <a:effectLst/>
                            <a:latin typeface="Cambria Math"/>
                            <a:ea typeface="+mn-ea"/>
                            <a:cs typeface="+mn-cs"/>
                          </a:rPr>
                          <m:t>）</m:t>
                        </m:r>
                        <m:r>
                          <a:rPr kumimoji="1" lang="ja-JP" altLang="en-US" sz="1100" i="1">
                            <a:solidFill>
                              <a:schemeClr val="tx1"/>
                            </a:solidFill>
                            <a:effectLst/>
                            <a:latin typeface="Cambria Math"/>
                            <a:ea typeface="+mn-ea"/>
                            <a:cs typeface="+mn-cs"/>
                          </a:rPr>
                          <m:t>}</m:t>
                        </m:r>
                        <m:r>
                          <a:rPr kumimoji="1" lang="ja-JP" altLang="en-US" sz="1100" i="1">
                            <a:solidFill>
                              <a:schemeClr val="tx1"/>
                            </a:solidFill>
                            <a:effectLst/>
                            <a:latin typeface="Cambria Math"/>
                            <a:ea typeface="+mn-ea"/>
                            <a:cs typeface="+mn-cs"/>
                          </a:rPr>
                          <m:t>𝐴</m:t>
                        </m:r>
                        <m:r>
                          <a:rPr kumimoji="1" lang="en-US" altLang="ja-JP" sz="1100" i="1">
                            <a:solidFill>
                              <a:schemeClr val="tx1"/>
                            </a:solidFill>
                            <a:effectLst/>
                            <a:latin typeface="Cambria Math"/>
                            <a:ea typeface="+mn-ea"/>
                            <a:cs typeface="+mn-cs"/>
                          </a:rPr>
                          <m:t>〕</m:t>
                        </m:r>
                      </m:e>
                      <m:sup>
                        <m:r>
                          <a:rPr kumimoji="1" lang="en-US" altLang="ja-JP" sz="1100" b="0" i="1">
                            <a:latin typeface="Cambria Math"/>
                          </a:rPr>
                          <m:t>−1</m:t>
                        </m:r>
                      </m:sup>
                    </m:sSup>
                  </m:oMath>
                </m:oMathPara>
              </a14:m>
              <a:endParaRPr kumimoji="1" lang="ja-JP" altLang="en-US" sz="1100"/>
            </a:p>
          </xdr:txBody>
        </xdr:sp>
      </mc:Choice>
      <mc:Fallback xmlns="">
        <xdr:sp macro="" textlink="">
          <xdr:nvSpPr>
            <xdr:cNvPr id="2" name="テキスト ボックス 1"/>
            <xdr:cNvSpPr txBox="1"/>
          </xdr:nvSpPr>
          <xdr:spPr>
            <a:xfrm>
              <a:off x="136126536" y="195262"/>
              <a:ext cx="1871663" cy="298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i="0">
                  <a:latin typeface="Cambria Math"/>
                </a:rPr>
                <a:t>〖</a:t>
              </a:r>
              <a:r>
                <a:rPr kumimoji="1" lang="en-US" altLang="ja-JP" sz="1100" i="0">
                  <a:solidFill>
                    <a:schemeClr val="tx1"/>
                  </a:solidFill>
                  <a:effectLst/>
                  <a:latin typeface="+mn-lt"/>
                  <a:ea typeface="+mn-ea"/>
                  <a:cs typeface="+mn-cs"/>
                </a:rPr>
                <a:t>〔 </a:t>
              </a:r>
              <a:r>
                <a:rPr kumimoji="1" lang="ja-JP" altLang="en-US" sz="1100" i="0">
                  <a:solidFill>
                    <a:schemeClr val="tx1"/>
                  </a:solidFill>
                  <a:effectLst/>
                  <a:latin typeface="+mn-lt"/>
                  <a:ea typeface="+mn-ea"/>
                  <a:cs typeface="+mn-cs"/>
                </a:rPr>
                <a:t>𝐼－</a:t>
              </a:r>
              <a:r>
                <a:rPr kumimoji="1" lang="en-US" altLang="ja-JP" sz="1100" i="0">
                  <a:solidFill>
                    <a:schemeClr val="tx1"/>
                  </a:solidFill>
                  <a:effectLst/>
                  <a:latin typeface="+mn-lt"/>
                  <a:ea typeface="+mn-ea"/>
                  <a:cs typeface="+mn-cs"/>
                </a:rPr>
                <a:t>{ </a:t>
              </a:r>
              <a:r>
                <a:rPr kumimoji="1" lang="ja-JP" altLang="en-US" sz="1100" i="0">
                  <a:solidFill>
                    <a:schemeClr val="tx1"/>
                  </a:solidFill>
                  <a:effectLst/>
                  <a:latin typeface="+mn-lt"/>
                  <a:ea typeface="+mn-ea"/>
                  <a:cs typeface="+mn-cs"/>
                </a:rPr>
                <a:t>𝐼－（𝑀＋𝑁）</a:t>
              </a:r>
              <a:r>
                <a:rPr kumimoji="1" lang="en-US" altLang="ja-JP" sz="1100" i="0">
                  <a:solidFill>
                    <a:schemeClr val="tx1"/>
                  </a:solidFill>
                  <a:effectLst/>
                  <a:latin typeface="+mn-lt"/>
                  <a:ea typeface="+mn-ea"/>
                  <a:cs typeface="+mn-cs"/>
                </a:rPr>
                <a:t>}</a:t>
              </a:r>
              <a:r>
                <a:rPr kumimoji="1" lang="ja-JP" altLang="en-US" sz="1100" i="0">
                  <a:solidFill>
                    <a:schemeClr val="tx1"/>
                  </a:solidFill>
                  <a:effectLst/>
                  <a:latin typeface="+mn-lt"/>
                  <a:ea typeface="+mn-ea"/>
                  <a:cs typeface="+mn-cs"/>
                </a:rPr>
                <a:t>𝐴</a:t>
              </a:r>
              <a:r>
                <a:rPr kumimoji="1" lang="en-US" altLang="ja-JP" sz="1100" i="0">
                  <a:solidFill>
                    <a:schemeClr val="tx1"/>
                  </a:solidFill>
                  <a:effectLst/>
                  <a:latin typeface="+mn-lt"/>
                  <a:ea typeface="+mn-ea"/>
                  <a:cs typeface="+mn-cs"/>
                </a:rPr>
                <a:t>〕</a:t>
              </a:r>
              <a:r>
                <a:rPr kumimoji="1" lang="en-US" altLang="ja-JP" sz="1100" i="0">
                  <a:solidFill>
                    <a:schemeClr val="tx1"/>
                  </a:solidFill>
                  <a:effectLst/>
                  <a:latin typeface="Cambria Math"/>
                  <a:ea typeface="+mn-ea"/>
                  <a:cs typeface="+mn-cs"/>
                </a:rPr>
                <a:t>〗^(</a:t>
              </a:r>
              <a:r>
                <a:rPr kumimoji="1" lang="en-US" altLang="ja-JP" sz="1100" b="0" i="0">
                  <a:latin typeface="Cambria Math"/>
                </a:rPr>
                <a:t>−1)</a:t>
              </a:r>
              <a:endParaRPr kumimoji="1" lang="ja-JP" altLang="en-US" sz="1100"/>
            </a:p>
          </xdr:txBody>
        </xdr:sp>
      </mc:Fallback>
    </mc:AlternateContent>
    <xdr:clientData/>
  </xdr:oneCellAnchor>
  <xdr:oneCellAnchor>
    <xdr:from>
      <xdr:col>228</xdr:col>
      <xdr:colOff>0</xdr:colOff>
      <xdr:row>1</xdr:row>
      <xdr:rowOff>0</xdr:rowOff>
    </xdr:from>
    <xdr:ext cx="2735580" cy="267317"/>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50906480" y="190500"/>
              <a:ext cx="2735580" cy="26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100" i="1">
                            <a:latin typeface="Cambria Math" panose="02040503050406030204" pitchFamily="18" charset="0"/>
                          </a:rPr>
                        </m:ctrlPr>
                      </m:sSupPr>
                      <m:e>
                        <m:r>
                          <a:rPr kumimoji="1" lang="en-US" altLang="ja-JP" sz="1100" i="1">
                            <a:solidFill>
                              <a:schemeClr val="tx1"/>
                            </a:solidFill>
                            <a:effectLst/>
                            <a:latin typeface="Cambria Math"/>
                            <a:ea typeface="+mn-ea"/>
                            <a:cs typeface="+mn-cs"/>
                          </a:rPr>
                          <m:t>〔</m:t>
                        </m:r>
                        <m:r>
                          <a:rPr kumimoji="1" lang="en-US" altLang="ja-JP" sz="1100" i="1">
                            <a:solidFill>
                              <a:schemeClr val="tx1"/>
                            </a:solidFill>
                            <a:effectLst/>
                            <a:latin typeface="Cambria Math"/>
                            <a:ea typeface="+mn-ea"/>
                            <a:cs typeface="+mn-cs"/>
                          </a:rPr>
                          <m:t> </m:t>
                        </m:r>
                        <m:r>
                          <a:rPr kumimoji="1" lang="ja-JP" altLang="en-US" sz="1100" i="1">
                            <a:solidFill>
                              <a:schemeClr val="tx1"/>
                            </a:solidFill>
                            <a:effectLst/>
                            <a:latin typeface="Cambria Math"/>
                            <a:ea typeface="+mn-ea"/>
                            <a:cs typeface="+mn-cs"/>
                          </a:rPr>
                          <m:t>𝐼</m:t>
                        </m:r>
                        <m:r>
                          <a:rPr kumimoji="1" lang="ja-JP" altLang="en-US" sz="1100" i="1">
                            <a:solidFill>
                              <a:schemeClr val="tx1"/>
                            </a:solidFill>
                            <a:effectLst/>
                            <a:latin typeface="Cambria Math"/>
                            <a:ea typeface="+mn-ea"/>
                            <a:cs typeface="+mn-cs"/>
                          </a:rPr>
                          <m:t>－</m:t>
                        </m:r>
                        <m:r>
                          <a:rPr kumimoji="1" lang="ja-JP" altLang="en-US" sz="1100" i="1">
                            <a:solidFill>
                              <a:schemeClr val="tx1"/>
                            </a:solidFill>
                            <a:effectLst/>
                            <a:latin typeface="Cambria Math"/>
                            <a:ea typeface="+mn-ea"/>
                            <a:cs typeface="+mn-cs"/>
                          </a:rPr>
                          <m:t>{ </m:t>
                        </m:r>
                        <m:r>
                          <a:rPr kumimoji="1" lang="ja-JP" altLang="en-US" sz="1100" i="1">
                            <a:solidFill>
                              <a:schemeClr val="tx1"/>
                            </a:solidFill>
                            <a:effectLst/>
                            <a:latin typeface="Cambria Math"/>
                            <a:ea typeface="+mn-ea"/>
                            <a:cs typeface="+mn-cs"/>
                          </a:rPr>
                          <m:t>𝐼</m:t>
                        </m:r>
                        <m:r>
                          <a:rPr kumimoji="1" lang="ja-JP" altLang="en-US" sz="1100" i="1">
                            <a:solidFill>
                              <a:schemeClr val="tx1"/>
                            </a:solidFill>
                            <a:effectLst/>
                            <a:latin typeface="Cambria Math"/>
                            <a:ea typeface="+mn-ea"/>
                            <a:cs typeface="+mn-cs"/>
                          </a:rPr>
                          <m:t>－（</m:t>
                        </m:r>
                        <m:r>
                          <a:rPr kumimoji="1" lang="ja-JP" altLang="en-US" sz="1100" i="1">
                            <a:solidFill>
                              <a:schemeClr val="tx1"/>
                            </a:solidFill>
                            <a:effectLst/>
                            <a:latin typeface="Cambria Math"/>
                            <a:ea typeface="+mn-ea"/>
                            <a:cs typeface="+mn-cs"/>
                          </a:rPr>
                          <m:t>𝑀</m:t>
                        </m:r>
                        <m:r>
                          <a:rPr kumimoji="1" lang="ja-JP" altLang="en-US" sz="1100" i="1">
                            <a:solidFill>
                              <a:schemeClr val="tx1"/>
                            </a:solidFill>
                            <a:effectLst/>
                            <a:latin typeface="Cambria Math"/>
                            <a:ea typeface="+mn-ea"/>
                            <a:cs typeface="+mn-cs"/>
                          </a:rPr>
                          <m:t>＋</m:t>
                        </m:r>
                        <m:r>
                          <a:rPr kumimoji="1" lang="ja-JP" altLang="en-US" sz="1100" i="1">
                            <a:solidFill>
                              <a:schemeClr val="tx1"/>
                            </a:solidFill>
                            <a:effectLst/>
                            <a:latin typeface="Cambria Math"/>
                            <a:ea typeface="+mn-ea"/>
                            <a:cs typeface="+mn-cs"/>
                          </a:rPr>
                          <m:t>𝑁</m:t>
                        </m:r>
                        <m:r>
                          <a:rPr kumimoji="1" lang="ja-JP" altLang="en-US" sz="1100" i="1">
                            <a:solidFill>
                              <a:schemeClr val="tx1"/>
                            </a:solidFill>
                            <a:effectLst/>
                            <a:latin typeface="Cambria Math"/>
                            <a:ea typeface="+mn-ea"/>
                            <a:cs typeface="+mn-cs"/>
                          </a:rPr>
                          <m:t>）</m:t>
                        </m:r>
                        <m:r>
                          <a:rPr kumimoji="1" lang="ja-JP" altLang="en-US" sz="1100" i="1">
                            <a:solidFill>
                              <a:schemeClr val="tx1"/>
                            </a:solidFill>
                            <a:effectLst/>
                            <a:latin typeface="Cambria Math"/>
                            <a:ea typeface="+mn-ea"/>
                            <a:cs typeface="+mn-cs"/>
                          </a:rPr>
                          <m:t>}</m:t>
                        </m:r>
                        <m:r>
                          <a:rPr kumimoji="1" lang="ja-JP" altLang="en-US" sz="1100" i="1">
                            <a:solidFill>
                              <a:schemeClr val="tx1"/>
                            </a:solidFill>
                            <a:effectLst/>
                            <a:latin typeface="Cambria Math"/>
                            <a:ea typeface="+mn-ea"/>
                            <a:cs typeface="+mn-cs"/>
                          </a:rPr>
                          <m:t>𝐴</m:t>
                        </m:r>
                        <m:r>
                          <a:rPr kumimoji="1" lang="en-US" altLang="ja-JP" sz="1100" i="1">
                            <a:solidFill>
                              <a:schemeClr val="tx1"/>
                            </a:solidFill>
                            <a:effectLst/>
                            <a:latin typeface="Cambria Math"/>
                            <a:ea typeface="+mn-ea"/>
                            <a:cs typeface="+mn-cs"/>
                          </a:rPr>
                          <m:t>〕</m:t>
                        </m:r>
                      </m:e>
                      <m:sup>
                        <m:r>
                          <a:rPr kumimoji="1" lang="en-US" altLang="ja-JP" sz="1100" b="0" i="1">
                            <a:latin typeface="Cambria Math"/>
                          </a:rPr>
                          <m:t>−1</m:t>
                        </m:r>
                      </m:sup>
                    </m:sSup>
                    <m:r>
                      <a:rPr kumimoji="1" lang="en-US" altLang="ja-JP" sz="1100" i="1">
                        <a:latin typeface="Cambria Math"/>
                      </a:rPr>
                      <m:t> { </m:t>
                    </m:r>
                    <m:r>
                      <a:rPr kumimoji="1" lang="ja-JP" altLang="en-US" sz="1100" i="1">
                        <a:latin typeface="Cambria Math"/>
                      </a:rPr>
                      <m:t>𝐼</m:t>
                    </m:r>
                    <m:r>
                      <a:rPr kumimoji="1" lang="ja-JP" altLang="en-US" sz="1100" i="1">
                        <a:latin typeface="Cambria Math"/>
                      </a:rPr>
                      <m:t>－（</m:t>
                    </m:r>
                    <m:r>
                      <a:rPr kumimoji="1" lang="ja-JP" altLang="en-US" sz="1100" i="1">
                        <a:latin typeface="Cambria Math"/>
                      </a:rPr>
                      <m:t>𝑀</m:t>
                    </m:r>
                    <m:r>
                      <a:rPr kumimoji="1" lang="ja-JP" altLang="en-US" sz="1100" i="1">
                        <a:latin typeface="Cambria Math"/>
                      </a:rPr>
                      <m:t>＋</m:t>
                    </m:r>
                    <m:r>
                      <a:rPr kumimoji="1" lang="ja-JP" altLang="en-US" sz="1100" i="1">
                        <a:latin typeface="Cambria Math"/>
                      </a:rPr>
                      <m:t>𝑁</m:t>
                    </m:r>
                    <m:r>
                      <a:rPr kumimoji="1" lang="ja-JP" altLang="en-US" sz="1100" i="1">
                        <a:latin typeface="Cambria Math"/>
                      </a:rPr>
                      <m:t>）</m:t>
                    </m:r>
                    <m:r>
                      <a:rPr kumimoji="1" lang="ja-JP" altLang="en-US" sz="1100" i="1">
                        <a:latin typeface="Cambria Math"/>
                      </a:rPr>
                      <m:t>}</m:t>
                    </m:r>
                  </m:oMath>
                </m:oMathPara>
              </a14:m>
              <a:endParaRPr kumimoji="1" lang="ja-JP" altLang="en-US" sz="1100"/>
            </a:p>
          </xdr:txBody>
        </xdr:sp>
      </mc:Choice>
      <mc:Fallback xmlns="">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50906480" y="190500"/>
              <a:ext cx="2735580" cy="26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1100" i="0">
                  <a:latin typeface="Cambria Math" panose="02040503050406030204" pitchFamily="18" charset="0"/>
                </a:rPr>
                <a:t>〖</a:t>
              </a:r>
              <a:r>
                <a:rPr kumimoji="1" lang="en-US" altLang="ja-JP" sz="1100" i="0">
                  <a:solidFill>
                    <a:schemeClr val="tx1"/>
                  </a:solidFill>
                  <a:effectLst/>
                  <a:latin typeface="Cambria Math"/>
                  <a:ea typeface="+mn-ea"/>
                  <a:cs typeface="+mn-cs"/>
                </a:rPr>
                <a:t>〔 </a:t>
              </a:r>
              <a:r>
                <a:rPr kumimoji="1" lang="ja-JP" altLang="en-US" sz="1100" i="0">
                  <a:solidFill>
                    <a:schemeClr val="tx1"/>
                  </a:solidFill>
                  <a:effectLst/>
                  <a:latin typeface="Cambria Math"/>
                  <a:ea typeface="+mn-ea"/>
                  <a:cs typeface="+mn-cs"/>
                </a:rPr>
                <a:t>𝐼－{ 𝐼－（𝑀＋𝑁）}𝐴</a:t>
              </a:r>
              <a:r>
                <a:rPr kumimoji="1" lang="en-US" altLang="ja-JP" sz="1100" i="0">
                  <a:solidFill>
                    <a:schemeClr val="tx1"/>
                  </a:solidFill>
                  <a:effectLst/>
                  <a:latin typeface="Cambria Math"/>
                  <a:ea typeface="+mn-ea"/>
                  <a:cs typeface="+mn-cs"/>
                </a:rPr>
                <a:t>〕</a:t>
              </a:r>
              <a:r>
                <a:rPr kumimoji="1" lang="en-US" altLang="ja-JP" sz="1100" i="0">
                  <a:solidFill>
                    <a:schemeClr val="tx1"/>
                  </a:solidFill>
                  <a:effectLst/>
                  <a:latin typeface="Cambria Math" panose="02040503050406030204" pitchFamily="18" charset="0"/>
                  <a:ea typeface="+mn-ea"/>
                  <a:cs typeface="+mn-cs"/>
                </a:rPr>
                <a:t>〗^(</a:t>
              </a:r>
              <a:r>
                <a:rPr kumimoji="1" lang="en-US" altLang="ja-JP" sz="1100" b="0" i="0">
                  <a:latin typeface="Cambria Math"/>
                </a:rPr>
                <a:t>−1</a:t>
              </a:r>
              <a:r>
                <a:rPr kumimoji="1" lang="en-US" altLang="ja-JP" sz="1100" b="0" i="0">
                  <a:latin typeface="Cambria Math" panose="02040503050406030204" pitchFamily="18" charset="0"/>
                </a:rPr>
                <a:t>)</a:t>
              </a:r>
              <a:r>
                <a:rPr kumimoji="1" lang="en-US" altLang="ja-JP" sz="1100" b="0" i="0">
                  <a:latin typeface="Cambria Math"/>
                </a:rPr>
                <a:t> </a:t>
              </a:r>
              <a:r>
                <a:rPr kumimoji="1" lang="en-US" altLang="ja-JP" sz="1100" i="0">
                  <a:latin typeface="Cambria Math"/>
                </a:rPr>
                <a:t> { </a:t>
              </a:r>
              <a:r>
                <a:rPr kumimoji="1" lang="ja-JP" altLang="en-US" sz="1100" i="0">
                  <a:latin typeface="Cambria Math"/>
                </a:rPr>
                <a:t>𝐼－（𝑀＋𝑁）}</a:t>
              </a:r>
              <a:endParaRPr kumimoji="1" lang="ja-JP" altLang="en-US" sz="1100"/>
            </a:p>
          </xdr:txBody>
        </xdr:sp>
      </mc:Fallback>
    </mc:AlternateContent>
    <xdr:clientData/>
  </xdr:oneCellAnchor>
  <xdr:oneCellAnchor>
    <xdr:from>
      <xdr:col>150</xdr:col>
      <xdr:colOff>0</xdr:colOff>
      <xdr:row>1</xdr:row>
      <xdr:rowOff>0</xdr:rowOff>
    </xdr:from>
    <xdr:ext cx="1871663" cy="264560"/>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09356525" y="200025"/>
              <a:ext cx="1871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kumimoji="1" lang="ja-JP" altLang="en-US" sz="1100" i="1">
                        <a:solidFill>
                          <a:schemeClr val="tx1"/>
                        </a:solidFill>
                        <a:effectLst/>
                        <a:latin typeface="Cambria Math"/>
                        <a:ea typeface="+mn-ea"/>
                        <a:cs typeface="+mn-cs"/>
                      </a:rPr>
                      <m:t>𝑀</m:t>
                    </m:r>
                    <m:r>
                      <a:rPr kumimoji="1" lang="ja-JP" altLang="en-US" sz="1100" i="1">
                        <a:solidFill>
                          <a:schemeClr val="tx1"/>
                        </a:solidFill>
                        <a:effectLst/>
                        <a:latin typeface="Cambria Math"/>
                        <a:ea typeface="+mn-ea"/>
                        <a:cs typeface="+mn-cs"/>
                      </a:rPr>
                      <m:t>＋</m:t>
                    </m:r>
                    <m:r>
                      <a:rPr kumimoji="1" lang="ja-JP" altLang="en-US" sz="1100" i="1">
                        <a:solidFill>
                          <a:schemeClr val="tx1"/>
                        </a:solidFill>
                        <a:effectLst/>
                        <a:latin typeface="Cambria Math"/>
                        <a:ea typeface="+mn-ea"/>
                        <a:cs typeface="+mn-cs"/>
                      </a:rPr>
                      <m:t>𝑁</m:t>
                    </m:r>
                  </m:oMath>
                </m:oMathPara>
              </a14:m>
              <a:endParaRPr kumimoji="1" lang="ja-JP" altLang="en-US" sz="1100"/>
            </a:p>
          </xdr:txBody>
        </xdr:sp>
      </mc:Choice>
      <mc:Fallback xmlns="">
        <xdr:sp macro="" textlink="">
          <xdr:nvSpPr>
            <xdr:cNvPr id="5" name="テキスト ボックス 4"/>
            <xdr:cNvSpPr txBox="1"/>
          </xdr:nvSpPr>
          <xdr:spPr>
            <a:xfrm>
              <a:off x="109356525" y="200025"/>
              <a:ext cx="1871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ja-JP" altLang="en-US" sz="1100" i="0">
                  <a:solidFill>
                    <a:schemeClr val="tx1"/>
                  </a:solidFill>
                  <a:effectLst/>
                  <a:latin typeface="Cambria Math"/>
                  <a:ea typeface="+mn-ea"/>
                  <a:cs typeface="+mn-cs"/>
                </a:rPr>
                <a:t>𝑀＋𝑁</a:t>
              </a:r>
              <a:endParaRPr kumimoji="1" lang="ja-JP" altLang="en-US" sz="1100"/>
            </a:p>
          </xdr:txBody>
        </xdr:sp>
      </mc:Fallback>
    </mc:AlternateContent>
    <xdr:clientData/>
  </xdr:oneCellAnchor>
  <xdr:oneCellAnchor>
    <xdr:from>
      <xdr:col>111</xdr:col>
      <xdr:colOff>0</xdr:colOff>
      <xdr:row>1</xdr:row>
      <xdr:rowOff>0</xdr:rowOff>
    </xdr:from>
    <xdr:ext cx="1871663" cy="264560"/>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2610325" y="200025"/>
              <a:ext cx="1871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kumimoji="1" lang="en-US" altLang="ja-JP" sz="1100" b="0" i="1">
                        <a:solidFill>
                          <a:schemeClr val="tx1"/>
                        </a:solidFill>
                        <a:effectLst/>
                        <a:latin typeface="Cambria Math"/>
                        <a:ea typeface="+mn-ea"/>
                        <a:cs typeface="+mn-cs"/>
                      </a:rPr>
                      <m:t>𝐼</m:t>
                    </m:r>
                  </m:oMath>
                </m:oMathPara>
              </a14:m>
              <a:endParaRPr kumimoji="1" lang="ja-JP" altLang="en-US" sz="1100"/>
            </a:p>
          </xdr:txBody>
        </xdr:sp>
      </mc:Choice>
      <mc:Fallback xmlns="">
        <xdr:sp macro="" textlink="">
          <xdr:nvSpPr>
            <xdr:cNvPr id="6" name="テキスト ボックス 5"/>
            <xdr:cNvSpPr txBox="1"/>
          </xdr:nvSpPr>
          <xdr:spPr>
            <a:xfrm>
              <a:off x="82610325" y="200025"/>
              <a:ext cx="1871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1100" b="0" i="0">
                  <a:solidFill>
                    <a:schemeClr val="tx1"/>
                  </a:solidFill>
                  <a:effectLst/>
                  <a:latin typeface="Cambria Math"/>
                  <a:ea typeface="+mn-ea"/>
                  <a:cs typeface="+mn-cs"/>
                </a:rPr>
                <a:t>𝐼</a:t>
              </a:r>
              <a:endParaRPr kumimoji="1" lang="ja-JP" altLang="en-US" sz="1100"/>
            </a:p>
          </xdr:txBody>
        </xdr:sp>
      </mc:Fallback>
    </mc:AlternateContent>
    <xdr:clientData/>
  </xdr:oneCellAnchor>
  <xdr:oneCellAnchor>
    <xdr:from>
      <xdr:col>70</xdr:col>
      <xdr:colOff>556260</xdr:colOff>
      <xdr:row>1</xdr:row>
      <xdr:rowOff>38100</xdr:rowOff>
    </xdr:from>
    <xdr:ext cx="1871663" cy="264944"/>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50223420" y="228600"/>
              <a:ext cx="1871663" cy="264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kumimoji="1" lang="en-US" altLang="ja-JP" sz="1100" b="0" i="1">
                        <a:latin typeface="Cambria Math"/>
                      </a:rPr>
                      <m:t>𝐴</m:t>
                    </m:r>
                  </m:oMath>
                </m:oMathPara>
              </a14:m>
              <a:endParaRPr kumimoji="1" lang="ja-JP" altLang="en-US" sz="1100"/>
            </a:p>
          </xdr:txBody>
        </xdr:sp>
      </mc:Choice>
      <mc:Fallback xmlns="">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50223420" y="228600"/>
              <a:ext cx="1871663" cy="264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1100" b="0" i="0">
                  <a:latin typeface="Cambria Math"/>
                </a:rPr>
                <a:t>𝐴</a:t>
              </a:r>
              <a:endParaRPr kumimoji="1" lang="ja-JP" altLang="en-US" sz="1100"/>
            </a:p>
          </xdr:txBody>
        </xdr:sp>
      </mc:Fallback>
    </mc:AlternateContent>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oukei.metro.tokyo.lg.jp/sanren/2015/sr15tf0010.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abSelected="1" zoomScaleNormal="100" workbookViewId="0"/>
  </sheetViews>
  <sheetFormatPr defaultColWidth="9" defaultRowHeight="15"/>
  <cols>
    <col min="1" max="1" width="18.109375" style="1" bestFit="1" customWidth="1"/>
    <col min="2" max="2" width="96.88671875" style="1" bestFit="1" customWidth="1"/>
    <col min="3" max="16384" width="9" style="1"/>
  </cols>
  <sheetData>
    <row r="1" spans="1:2" ht="22.8">
      <c r="A1" s="109" t="s">
        <v>1000</v>
      </c>
    </row>
    <row r="2" spans="1:2">
      <c r="A2" s="13" t="s">
        <v>1054</v>
      </c>
    </row>
    <row r="3" spans="1:2" ht="30">
      <c r="A3" s="227" t="s">
        <v>3</v>
      </c>
      <c r="B3" s="119" t="s">
        <v>508</v>
      </c>
    </row>
    <row r="4" spans="1:2">
      <c r="A4" s="227"/>
      <c r="B4" s="118" t="s">
        <v>507</v>
      </c>
    </row>
    <row r="5" spans="1:2">
      <c r="A5" s="227"/>
      <c r="B5" s="120" t="s">
        <v>509</v>
      </c>
    </row>
    <row r="6" spans="1:2">
      <c r="A6" s="227"/>
      <c r="B6" s="3" t="s">
        <v>1067</v>
      </c>
    </row>
    <row r="7" spans="1:2">
      <c r="A7" s="227"/>
      <c r="B7" s="121" t="s">
        <v>513</v>
      </c>
    </row>
    <row r="8" spans="1:2">
      <c r="A8" s="228"/>
      <c r="B8" s="121" t="s">
        <v>1068</v>
      </c>
    </row>
    <row r="9" spans="1:2">
      <c r="A9" s="228"/>
      <c r="B9" s="4" t="s">
        <v>1069</v>
      </c>
    </row>
    <row r="10" spans="1:2" ht="30">
      <c r="A10" s="233" t="s">
        <v>33</v>
      </c>
      <c r="B10" s="107" t="s">
        <v>1059</v>
      </c>
    </row>
    <row r="11" spans="1:2">
      <c r="A11" s="234"/>
      <c r="B11" s="107" t="s">
        <v>501</v>
      </c>
    </row>
    <row r="12" spans="1:2">
      <c r="A12" s="234"/>
      <c r="B12" s="107" t="s">
        <v>502</v>
      </c>
    </row>
    <row r="13" spans="1:2">
      <c r="A13" s="234"/>
      <c r="B13" s="108" t="s">
        <v>503</v>
      </c>
    </row>
    <row r="14" spans="1:2" ht="15.75" customHeight="1">
      <c r="A14" s="230" t="s">
        <v>205</v>
      </c>
      <c r="B14" s="235" t="s">
        <v>1044</v>
      </c>
    </row>
    <row r="15" spans="1:2" ht="15.75" customHeight="1">
      <c r="A15" s="231"/>
      <c r="B15" s="238"/>
    </row>
    <row r="16" spans="1:2" ht="34.950000000000003" customHeight="1">
      <c r="A16" s="232"/>
      <c r="B16" s="236"/>
    </row>
    <row r="17" spans="1:2">
      <c r="A17" s="229" t="s">
        <v>512</v>
      </c>
      <c r="B17" s="119" t="s">
        <v>510</v>
      </c>
    </row>
    <row r="18" spans="1:2" ht="30">
      <c r="A18" s="229"/>
      <c r="B18" s="122" t="s">
        <v>511</v>
      </c>
    </row>
    <row r="19" spans="1:2">
      <c r="A19" s="230" t="s">
        <v>4</v>
      </c>
      <c r="B19" s="2" t="s">
        <v>740</v>
      </c>
    </row>
    <row r="20" spans="1:2">
      <c r="A20" s="237"/>
      <c r="B20" s="164" t="s">
        <v>741</v>
      </c>
    </row>
    <row r="21" spans="1:2" ht="15.75" customHeight="1">
      <c r="A21" s="229" t="s">
        <v>0</v>
      </c>
      <c r="B21" s="235" t="s">
        <v>428</v>
      </c>
    </row>
    <row r="22" spans="1:2">
      <c r="A22" s="229"/>
      <c r="B22" s="236"/>
    </row>
    <row r="23" spans="1:2">
      <c r="A23" s="229" t="s">
        <v>193</v>
      </c>
      <c r="B23" s="2" t="s">
        <v>1</v>
      </c>
    </row>
    <row r="24" spans="1:2">
      <c r="A24" s="229"/>
      <c r="B24" s="3" t="s">
        <v>2</v>
      </c>
    </row>
    <row r="25" spans="1:2">
      <c r="A25" s="229"/>
      <c r="B25" s="4" t="s">
        <v>1060</v>
      </c>
    </row>
  </sheetData>
  <mergeCells count="9">
    <mergeCell ref="B21:B22"/>
    <mergeCell ref="A19:A20"/>
    <mergeCell ref="B14:B16"/>
    <mergeCell ref="A3:A9"/>
    <mergeCell ref="A17:A18"/>
    <mergeCell ref="A21:A22"/>
    <mergeCell ref="A23:A25"/>
    <mergeCell ref="A14:A16"/>
    <mergeCell ref="A10:A13"/>
  </mergeCells>
  <phoneticPr fontId="3"/>
  <hyperlinks>
    <hyperlink ref="B2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22"/>
  <sheetViews>
    <sheetView zoomScaleNormal="100" workbookViewId="0">
      <pane xSplit="2" ySplit="8" topLeftCell="C9" activePane="bottomRight" state="frozen"/>
      <selection pane="topRight" activeCell="C1" sqref="C1"/>
      <selection pane="bottomLeft" activeCell="A9" sqref="A9"/>
      <selection pane="bottomRight"/>
    </sheetView>
  </sheetViews>
  <sheetFormatPr defaultColWidth="9" defaultRowHeight="15"/>
  <cols>
    <col min="1" max="1" width="9" style="1"/>
    <col min="2" max="2" width="24.6640625" style="1" bestFit="1" customWidth="1"/>
    <col min="3" max="4" width="12.44140625" style="1" customWidth="1"/>
    <col min="5" max="5" width="16.21875" style="1" customWidth="1"/>
    <col min="6" max="7" width="11.21875" style="1" customWidth="1"/>
    <col min="8" max="8" width="15.88671875" style="1" customWidth="1"/>
    <col min="9" max="9" width="40.88671875" style="1" customWidth="1"/>
    <col min="10" max="12" width="11.21875" style="1" customWidth="1"/>
    <col min="13" max="13" width="24.44140625" style="1" customWidth="1"/>
    <col min="14" max="16" width="11.21875" style="1" customWidth="1"/>
    <col min="17" max="17" width="10.33203125" style="1" customWidth="1"/>
    <col min="18" max="18" width="11.21875" style="1" customWidth="1"/>
    <col min="19" max="19" width="9" style="1"/>
    <col min="20" max="20" width="24.44140625" style="1" bestFit="1" customWidth="1"/>
    <col min="21" max="56" width="9.77734375" style="1" customWidth="1"/>
    <col min="57" max="60" width="9" style="1"/>
    <col min="61" max="61" width="9" style="1" customWidth="1"/>
    <col min="62" max="64" width="9" style="1"/>
    <col min="65" max="65" width="9.44140625" style="1" bestFit="1" customWidth="1"/>
    <col min="66" max="69" width="9" style="1"/>
    <col min="70" max="70" width="11.21875" style="1" bestFit="1" customWidth="1"/>
    <col min="71" max="71" width="9" style="1"/>
    <col min="72" max="72" width="8.88671875" style="1" customWidth="1"/>
    <col min="73" max="73" width="12.77734375" style="1" customWidth="1"/>
    <col min="74" max="74" width="29.21875" style="1" bestFit="1" customWidth="1"/>
    <col min="75" max="75" width="9" style="1"/>
    <col min="76" max="76" width="8.88671875" style="1" customWidth="1"/>
    <col min="77" max="77" width="12.77734375" style="1" customWidth="1"/>
    <col min="78" max="16384" width="9" style="1"/>
  </cols>
  <sheetData>
    <row r="1" spans="1:77" ht="22.8">
      <c r="A1" s="30" t="s">
        <v>494</v>
      </c>
    </row>
    <row r="2" spans="1:77">
      <c r="A2" s="1" t="s">
        <v>530</v>
      </c>
    </row>
    <row r="3" spans="1:77">
      <c r="A3" s="1" t="s">
        <v>1057</v>
      </c>
      <c r="J3" s="222"/>
      <c r="K3" s="261" t="s">
        <v>1058</v>
      </c>
      <c r="L3" s="261"/>
      <c r="M3" s="261"/>
      <c r="N3" s="261"/>
      <c r="O3" s="261"/>
      <c r="P3" s="261"/>
      <c r="Q3" s="261"/>
      <c r="R3" s="261"/>
    </row>
    <row r="4" spans="1:77" ht="32.4" customHeight="1">
      <c r="A4" s="31" t="s">
        <v>545</v>
      </c>
      <c r="C4" s="146" t="s">
        <v>1053</v>
      </c>
      <c r="J4" s="222"/>
      <c r="K4" s="262"/>
      <c r="L4" s="262"/>
      <c r="M4" s="262"/>
      <c r="N4" s="262"/>
      <c r="O4" s="262"/>
      <c r="P4" s="262"/>
      <c r="Q4" s="262"/>
      <c r="R4" s="262"/>
      <c r="U4" s="5" t="s">
        <v>196</v>
      </c>
    </row>
    <row r="5" spans="1:77" ht="16.2">
      <c r="A5" s="244" t="s">
        <v>534</v>
      </c>
      <c r="B5" s="244"/>
      <c r="C5" s="244"/>
      <c r="D5" s="245"/>
      <c r="E5" s="250" t="s">
        <v>491</v>
      </c>
      <c r="F5" s="251"/>
      <c r="G5" s="252"/>
      <c r="H5" s="252"/>
      <c r="I5" s="252"/>
      <c r="J5" s="252"/>
      <c r="K5" s="252"/>
      <c r="L5" s="252"/>
      <c r="M5" s="252"/>
      <c r="N5" s="252"/>
      <c r="O5" s="252"/>
      <c r="P5" s="252"/>
      <c r="Q5" s="252"/>
      <c r="R5" s="252"/>
    </row>
    <row r="6" spans="1:77" ht="32.4" customHeight="1">
      <c r="A6" s="263" t="s">
        <v>5</v>
      </c>
      <c r="B6" s="263" t="s">
        <v>6</v>
      </c>
      <c r="C6" s="248" t="s">
        <v>519</v>
      </c>
      <c r="D6" s="266"/>
      <c r="E6" s="250"/>
      <c r="F6" s="251"/>
      <c r="G6" s="252"/>
      <c r="H6" s="252"/>
      <c r="I6" s="252"/>
      <c r="J6" s="252"/>
      <c r="K6" s="252"/>
      <c r="L6" s="252"/>
      <c r="M6" s="252"/>
      <c r="N6" s="252"/>
      <c r="O6" s="252"/>
      <c r="P6" s="252"/>
      <c r="Q6" s="252"/>
      <c r="R6" s="252"/>
      <c r="U6" s="257" t="s">
        <v>417</v>
      </c>
      <c r="V6" s="258"/>
      <c r="W6" s="258"/>
      <c r="X6" s="258"/>
      <c r="Y6" s="258"/>
      <c r="Z6" s="258"/>
      <c r="AA6" s="258"/>
      <c r="AB6" s="258"/>
      <c r="AC6" s="259"/>
      <c r="AD6" s="257" t="s">
        <v>497</v>
      </c>
      <c r="AE6" s="258"/>
      <c r="AF6" s="258"/>
      <c r="AG6" s="258"/>
      <c r="AH6" s="258"/>
      <c r="AI6" s="258"/>
      <c r="AJ6" s="258"/>
      <c r="AK6" s="258"/>
      <c r="AL6" s="259"/>
      <c r="AM6" s="257" t="s">
        <v>500</v>
      </c>
      <c r="AN6" s="258"/>
      <c r="AO6" s="258"/>
      <c r="AP6" s="258"/>
      <c r="AQ6" s="258"/>
      <c r="AR6" s="258"/>
      <c r="AS6" s="258"/>
      <c r="AT6" s="258"/>
      <c r="AU6" s="259"/>
      <c r="AV6" s="260" t="s">
        <v>406</v>
      </c>
      <c r="AW6" s="260"/>
      <c r="AX6" s="260"/>
      <c r="AY6" s="260"/>
      <c r="AZ6" s="260"/>
      <c r="BA6" s="260"/>
      <c r="BB6" s="260"/>
      <c r="BC6" s="260"/>
      <c r="BD6" s="260"/>
    </row>
    <row r="7" spans="1:77" ht="36" customHeight="1">
      <c r="A7" s="264"/>
      <c r="B7" s="264"/>
      <c r="C7" s="270" t="s">
        <v>451</v>
      </c>
      <c r="D7" s="249" t="s">
        <v>493</v>
      </c>
      <c r="E7" s="246" t="s">
        <v>492</v>
      </c>
      <c r="F7" s="247"/>
      <c r="G7" s="248"/>
      <c r="H7" s="253" t="s">
        <v>450</v>
      </c>
      <c r="I7" s="253" t="s">
        <v>490</v>
      </c>
      <c r="J7" s="249" t="s">
        <v>535</v>
      </c>
      <c r="K7" s="247"/>
      <c r="L7" s="242" t="s">
        <v>489</v>
      </c>
      <c r="M7" s="253" t="s">
        <v>412</v>
      </c>
      <c r="N7" s="266" t="s">
        <v>201</v>
      </c>
      <c r="O7" s="267"/>
      <c r="P7" s="268"/>
      <c r="Q7" s="263" t="s">
        <v>413</v>
      </c>
      <c r="R7" s="253" t="s">
        <v>414</v>
      </c>
      <c r="U7" s="97" t="s">
        <v>495</v>
      </c>
      <c r="V7" s="97" t="s">
        <v>495</v>
      </c>
      <c r="W7" s="97" t="s">
        <v>495</v>
      </c>
      <c r="X7" s="97" t="s">
        <v>495</v>
      </c>
      <c r="Y7" s="97" t="s">
        <v>495</v>
      </c>
      <c r="Z7" s="97" t="s">
        <v>495</v>
      </c>
      <c r="AA7" s="97" t="s">
        <v>496</v>
      </c>
      <c r="AB7" s="97" t="s">
        <v>1061</v>
      </c>
      <c r="AC7" s="97" t="s">
        <v>1062</v>
      </c>
      <c r="AD7" s="97" t="s">
        <v>495</v>
      </c>
      <c r="AE7" s="97" t="s">
        <v>495</v>
      </c>
      <c r="AF7" s="97" t="s">
        <v>495</v>
      </c>
      <c r="AG7" s="97" t="s">
        <v>495</v>
      </c>
      <c r="AH7" s="97" t="s">
        <v>495</v>
      </c>
      <c r="AI7" s="97" t="s">
        <v>495</v>
      </c>
      <c r="AJ7" s="97" t="s">
        <v>496</v>
      </c>
      <c r="AK7" s="97" t="s">
        <v>1061</v>
      </c>
      <c r="AL7" s="97" t="s">
        <v>1062</v>
      </c>
      <c r="AM7" s="97" t="s">
        <v>495</v>
      </c>
      <c r="AN7" s="97" t="s">
        <v>495</v>
      </c>
      <c r="AO7" s="97" t="s">
        <v>495</v>
      </c>
      <c r="AP7" s="97" t="s">
        <v>495</v>
      </c>
      <c r="AQ7" s="97" t="s">
        <v>495</v>
      </c>
      <c r="AR7" s="97" t="s">
        <v>495</v>
      </c>
      <c r="AS7" s="97" t="s">
        <v>496</v>
      </c>
      <c r="AT7" s="97" t="s">
        <v>1061</v>
      </c>
      <c r="AU7" s="97" t="s">
        <v>1062</v>
      </c>
      <c r="AV7" s="97" t="s">
        <v>495</v>
      </c>
      <c r="AW7" s="97" t="s">
        <v>495</v>
      </c>
      <c r="AX7" s="97" t="s">
        <v>495</v>
      </c>
      <c r="AY7" s="97" t="s">
        <v>495</v>
      </c>
      <c r="AZ7" s="97" t="s">
        <v>495</v>
      </c>
      <c r="BA7" s="97" t="s">
        <v>495</v>
      </c>
      <c r="BB7" s="97" t="s">
        <v>496</v>
      </c>
      <c r="BC7" s="97" t="s">
        <v>1061</v>
      </c>
      <c r="BD7" s="97" t="s">
        <v>1062</v>
      </c>
      <c r="BF7" s="5" t="s">
        <v>216</v>
      </c>
      <c r="BJ7" s="33"/>
      <c r="BR7" s="5" t="s">
        <v>222</v>
      </c>
      <c r="BU7" s="33"/>
    </row>
    <row r="8" spans="1:77" ht="36" customHeight="1" thickBot="1">
      <c r="A8" s="269"/>
      <c r="B8" s="269"/>
      <c r="C8" s="270"/>
      <c r="D8" s="249"/>
      <c r="E8" s="79" t="s">
        <v>439</v>
      </c>
      <c r="F8" s="79" t="s">
        <v>396</v>
      </c>
      <c r="G8" s="80" t="s">
        <v>397</v>
      </c>
      <c r="H8" s="265"/>
      <c r="I8" s="254"/>
      <c r="J8" s="50" t="s">
        <v>408</v>
      </c>
      <c r="K8" s="50" t="s">
        <v>409</v>
      </c>
      <c r="L8" s="243"/>
      <c r="M8" s="265"/>
      <c r="N8" s="49" t="s">
        <v>410</v>
      </c>
      <c r="O8" s="49" t="s">
        <v>411</v>
      </c>
      <c r="P8" s="51" t="s">
        <v>406</v>
      </c>
      <c r="Q8" s="264"/>
      <c r="R8" s="265"/>
      <c r="U8" s="96" t="s">
        <v>35</v>
      </c>
      <c r="V8" s="96" t="s">
        <v>190</v>
      </c>
      <c r="W8" s="96" t="s">
        <v>36</v>
      </c>
      <c r="X8" s="96" t="s">
        <v>191</v>
      </c>
      <c r="Y8" s="96" t="s">
        <v>39</v>
      </c>
      <c r="Z8" s="7" t="s">
        <v>40</v>
      </c>
      <c r="AA8" s="96" t="s">
        <v>192</v>
      </c>
      <c r="AB8" s="116" t="s">
        <v>514</v>
      </c>
      <c r="AC8" s="116" t="s">
        <v>1063</v>
      </c>
      <c r="AD8" s="96" t="s">
        <v>35</v>
      </c>
      <c r="AE8" s="96" t="s">
        <v>190</v>
      </c>
      <c r="AF8" s="96" t="s">
        <v>36</v>
      </c>
      <c r="AG8" s="96" t="s">
        <v>191</v>
      </c>
      <c r="AH8" s="96" t="s">
        <v>39</v>
      </c>
      <c r="AI8" s="7" t="s">
        <v>40</v>
      </c>
      <c r="AJ8" s="96" t="s">
        <v>192</v>
      </c>
      <c r="AK8" s="116" t="s">
        <v>514</v>
      </c>
      <c r="AL8" s="116" t="s">
        <v>1063</v>
      </c>
      <c r="AM8" s="96" t="s">
        <v>35</v>
      </c>
      <c r="AN8" s="96" t="s">
        <v>190</v>
      </c>
      <c r="AO8" s="96" t="s">
        <v>36</v>
      </c>
      <c r="AP8" s="96" t="s">
        <v>191</v>
      </c>
      <c r="AQ8" s="96" t="s">
        <v>39</v>
      </c>
      <c r="AR8" s="7" t="s">
        <v>40</v>
      </c>
      <c r="AS8" s="96" t="s">
        <v>192</v>
      </c>
      <c r="AT8" s="116" t="s">
        <v>514</v>
      </c>
      <c r="AU8" s="116" t="s">
        <v>1063</v>
      </c>
      <c r="AV8" s="116" t="s">
        <v>35</v>
      </c>
      <c r="AW8" s="116" t="s">
        <v>190</v>
      </c>
      <c r="AX8" s="116" t="s">
        <v>36</v>
      </c>
      <c r="AY8" s="116" t="s">
        <v>191</v>
      </c>
      <c r="AZ8" s="116" t="s">
        <v>39</v>
      </c>
      <c r="BA8" s="7" t="s">
        <v>40</v>
      </c>
      <c r="BB8" s="116" t="s">
        <v>192</v>
      </c>
      <c r="BC8" s="116" t="s">
        <v>514</v>
      </c>
      <c r="BD8" s="116" t="s">
        <v>1063</v>
      </c>
      <c r="BF8" s="5"/>
      <c r="BR8" s="5"/>
    </row>
    <row r="9" spans="1:77">
      <c r="A9" s="26">
        <v>1</v>
      </c>
      <c r="B9" s="25" t="s">
        <v>546</v>
      </c>
      <c r="C9" s="58"/>
      <c r="D9" s="59"/>
      <c r="E9" s="21" t="s">
        <v>1047</v>
      </c>
      <c r="F9" s="25" t="s">
        <v>398</v>
      </c>
      <c r="G9" s="64"/>
      <c r="H9" s="110" t="s">
        <v>504</v>
      </c>
      <c r="I9" s="67" t="s">
        <v>718</v>
      </c>
      <c r="J9" s="68">
        <v>983.52941176470586</v>
      </c>
      <c r="K9" s="150">
        <v>117</v>
      </c>
      <c r="L9" s="61">
        <v>57</v>
      </c>
      <c r="M9" s="22" t="str">
        <f>IFERROR(VLOOKUP(L9,$A$9:$B$46,2,FALSE),"")</f>
        <v>運輸・郵便</v>
      </c>
      <c r="N9" s="73">
        <f t="shared" ref="N9:N40" si="0">$G$17*J9*$G$18/1000000</f>
        <v>0</v>
      </c>
      <c r="O9" s="73">
        <f t="shared" ref="O9:O40" si="1">K9*$G$9/1000000</f>
        <v>0</v>
      </c>
      <c r="P9" s="74">
        <f>N9+O9</f>
        <v>0</v>
      </c>
      <c r="Q9" s="223">
        <v>1</v>
      </c>
      <c r="R9" s="76">
        <f>P9*Q9</f>
        <v>0</v>
      </c>
      <c r="U9" s="42">
        <f>'3'!X4</f>
        <v>0</v>
      </c>
      <c r="V9" s="42">
        <f>'3'!Z4</f>
        <v>0</v>
      </c>
      <c r="W9" s="42">
        <f>U9+V9</f>
        <v>0</v>
      </c>
      <c r="X9" s="42">
        <f>'3'!AC4</f>
        <v>0</v>
      </c>
      <c r="Y9" s="42">
        <f>'3'!AD4</f>
        <v>0</v>
      </c>
      <c r="Z9" s="42">
        <f>'3'!AG4</f>
        <v>0</v>
      </c>
      <c r="AA9" s="42">
        <f>'3'!AJ4</f>
        <v>0</v>
      </c>
      <c r="AB9" s="56">
        <f>'3'!AK4</f>
        <v>0</v>
      </c>
      <c r="AC9" s="56">
        <f>'3'!AL4</f>
        <v>0</v>
      </c>
      <c r="AD9" s="42">
        <f>'3'!BH4</f>
        <v>0</v>
      </c>
      <c r="AE9" s="42">
        <f>'3'!BJ4</f>
        <v>0</v>
      </c>
      <c r="AF9" s="42">
        <f>AD9+AE9</f>
        <v>0</v>
      </c>
      <c r="AG9" s="42">
        <f>'3'!BM4</f>
        <v>0</v>
      </c>
      <c r="AH9" s="42">
        <f>'3'!BN4</f>
        <v>0</v>
      </c>
      <c r="AI9" s="42">
        <f>'3'!BQ4</f>
        <v>0</v>
      </c>
      <c r="AJ9" s="42">
        <f>'3'!BT4</f>
        <v>0</v>
      </c>
      <c r="AK9" s="56">
        <f>'3'!BU4</f>
        <v>0</v>
      </c>
      <c r="AL9" s="56">
        <f>'3'!BV4</f>
        <v>0</v>
      </c>
      <c r="AM9" s="100">
        <f>'3'!CR4</f>
        <v>0</v>
      </c>
      <c r="AN9" s="100">
        <f>'3'!CT4</f>
        <v>0</v>
      </c>
      <c r="AO9" s="100">
        <f>AM9+AN9</f>
        <v>0</v>
      </c>
      <c r="AP9" s="100">
        <f>'3'!CW4</f>
        <v>0</v>
      </c>
      <c r="AQ9" s="100">
        <f>AO9+AP9</f>
        <v>0</v>
      </c>
      <c r="AR9" s="100">
        <f>'3'!DA4</f>
        <v>0</v>
      </c>
      <c r="AS9" s="100">
        <f>'3'!DD4</f>
        <v>0</v>
      </c>
      <c r="AT9" s="128">
        <f>'3'!DE4</f>
        <v>0</v>
      </c>
      <c r="AU9" s="128">
        <f>'3'!DF4</f>
        <v>0</v>
      </c>
      <c r="AV9" s="124">
        <f>'3'!DG4</f>
        <v>0</v>
      </c>
      <c r="AW9" s="124">
        <f>'3'!DI4</f>
        <v>0</v>
      </c>
      <c r="AX9" s="124">
        <f>AV9+AW9</f>
        <v>0</v>
      </c>
      <c r="AY9" s="124">
        <f>'3'!DL4</f>
        <v>0</v>
      </c>
      <c r="AZ9" s="124">
        <f>'3'!DM4</f>
        <v>0</v>
      </c>
      <c r="BA9" s="124">
        <f>'3'!DP4</f>
        <v>0</v>
      </c>
      <c r="BB9" s="34">
        <f>'3'!DS4</f>
        <v>0</v>
      </c>
      <c r="BC9" s="56">
        <f t="shared" ref="BC9:BC15" si="2">AB9+AK9+AT9</f>
        <v>0</v>
      </c>
      <c r="BD9" s="56">
        <f t="shared" ref="BD9:BD15" si="3">AC9+AL9+AU9</f>
        <v>0</v>
      </c>
      <c r="BF9" s="256" t="s">
        <v>417</v>
      </c>
      <c r="BG9" s="256"/>
      <c r="BH9" s="256"/>
      <c r="BI9" s="256"/>
      <c r="BJ9" s="256"/>
      <c r="BK9" s="256"/>
      <c r="BL9" s="256"/>
      <c r="BM9" s="256"/>
      <c r="BN9" s="256"/>
      <c r="BO9" s="256"/>
      <c r="BP9" s="256"/>
      <c r="BR9" s="256" t="s">
        <v>499</v>
      </c>
      <c r="BS9" s="256"/>
      <c r="BT9" s="256"/>
      <c r="BU9" s="256"/>
      <c r="BV9" s="256"/>
      <c r="BW9" s="256"/>
      <c r="BX9" s="256"/>
      <c r="BY9" s="256"/>
    </row>
    <row r="10" spans="1:77">
      <c r="A10" s="26">
        <v>6</v>
      </c>
      <c r="B10" s="25" t="s">
        <v>9</v>
      </c>
      <c r="C10" s="60"/>
      <c r="D10" s="61"/>
      <c r="E10" s="21" t="s">
        <v>1047</v>
      </c>
      <c r="F10" s="25" t="s">
        <v>399</v>
      </c>
      <c r="G10" s="65"/>
      <c r="H10" s="110" t="s">
        <v>505</v>
      </c>
      <c r="I10" s="69" t="s">
        <v>719</v>
      </c>
      <c r="J10" s="70">
        <v>1777.6470588235295</v>
      </c>
      <c r="K10" s="147">
        <v>731</v>
      </c>
      <c r="L10" s="61">
        <v>57</v>
      </c>
      <c r="M10" s="22" t="str">
        <f t="shared" ref="M10:M72" si="4">IFERROR(VLOOKUP(L10,$A$9:$B$46,2,FALSE),"")</f>
        <v>運輸・郵便</v>
      </c>
      <c r="N10" s="73">
        <f t="shared" si="0"/>
        <v>0</v>
      </c>
      <c r="O10" s="73">
        <f t="shared" si="1"/>
        <v>0</v>
      </c>
      <c r="P10" s="75">
        <f t="shared" ref="P10:P46" si="5">N10+O10</f>
        <v>0</v>
      </c>
      <c r="Q10" s="223">
        <v>1</v>
      </c>
      <c r="R10" s="77">
        <f t="shared" ref="R10:R72" si="6">P10*Q10</f>
        <v>0</v>
      </c>
      <c r="U10" s="42">
        <f>'3'!X5</f>
        <v>0</v>
      </c>
      <c r="V10" s="42">
        <f>'3'!Z5</f>
        <v>0</v>
      </c>
      <c r="W10" s="42">
        <f t="shared" ref="W10:W46" si="7">U10+V10</f>
        <v>0</v>
      </c>
      <c r="X10" s="42">
        <f>'3'!AC5</f>
        <v>0</v>
      </c>
      <c r="Y10" s="42">
        <f>'3'!AD5</f>
        <v>0</v>
      </c>
      <c r="Z10" s="42">
        <f>'3'!AG5</f>
        <v>0</v>
      </c>
      <c r="AA10" s="42">
        <f>'3'!AJ5</f>
        <v>0</v>
      </c>
      <c r="AB10" s="56">
        <f>'3'!AK5</f>
        <v>0</v>
      </c>
      <c r="AC10" s="56">
        <f>'3'!AL5</f>
        <v>0</v>
      </c>
      <c r="AD10" s="42">
        <f>'3'!BH5</f>
        <v>0</v>
      </c>
      <c r="AE10" s="42">
        <f>'3'!BJ5</f>
        <v>0</v>
      </c>
      <c r="AF10" s="42">
        <f t="shared" ref="AF10:AF46" si="8">AD10+AE10</f>
        <v>0</v>
      </c>
      <c r="AG10" s="42">
        <f>'3'!BM5</f>
        <v>0</v>
      </c>
      <c r="AH10" s="42">
        <f>'3'!BN5</f>
        <v>0</v>
      </c>
      <c r="AI10" s="42">
        <f>'3'!BQ5</f>
        <v>0</v>
      </c>
      <c r="AJ10" s="42">
        <f>'3'!BT5</f>
        <v>0</v>
      </c>
      <c r="AK10" s="56">
        <f>'3'!BU5</f>
        <v>0</v>
      </c>
      <c r="AL10" s="56">
        <f>'3'!BV5</f>
        <v>0</v>
      </c>
      <c r="AM10" s="100">
        <f>'3'!CR5</f>
        <v>0</v>
      </c>
      <c r="AN10" s="100">
        <f>'3'!CT5</f>
        <v>0</v>
      </c>
      <c r="AO10" s="100">
        <f t="shared" ref="AO10:AO46" si="9">AM10+AN10</f>
        <v>0</v>
      </c>
      <c r="AP10" s="100">
        <f>'3'!CW5</f>
        <v>0</v>
      </c>
      <c r="AQ10" s="100">
        <f t="shared" ref="AQ10:AQ46" si="10">AO10+AP10</f>
        <v>0</v>
      </c>
      <c r="AR10" s="100">
        <f>'3'!DA5</f>
        <v>0</v>
      </c>
      <c r="AS10" s="100">
        <f>'3'!DD5</f>
        <v>0</v>
      </c>
      <c r="AT10" s="128">
        <f>'3'!DE5</f>
        <v>0</v>
      </c>
      <c r="AU10" s="128">
        <f>'3'!DF5</f>
        <v>0</v>
      </c>
      <c r="AV10" s="42">
        <f>'3'!DG5</f>
        <v>0</v>
      </c>
      <c r="AW10" s="42">
        <f>'3'!DI5</f>
        <v>0</v>
      </c>
      <c r="AX10" s="42">
        <f t="shared" ref="AX10:AX46" si="11">AV10+AW10</f>
        <v>0</v>
      </c>
      <c r="AY10" s="42">
        <f>'3'!DL5</f>
        <v>0</v>
      </c>
      <c r="AZ10" s="42">
        <f>'3'!DM5</f>
        <v>0</v>
      </c>
      <c r="BA10" s="42">
        <f>'3'!DP5</f>
        <v>0</v>
      </c>
      <c r="BB10" s="52">
        <f>'3'!DS5</f>
        <v>0</v>
      </c>
      <c r="BC10" s="56">
        <f t="shared" si="2"/>
        <v>0</v>
      </c>
      <c r="BD10" s="56">
        <f t="shared" si="3"/>
        <v>0</v>
      </c>
      <c r="BR10" s="13" t="s">
        <v>536</v>
      </c>
      <c r="BT10" s="98" t="s">
        <v>518</v>
      </c>
      <c r="BV10" s="1" t="s">
        <v>223</v>
      </c>
      <c r="BX10" s="98" t="s">
        <v>518</v>
      </c>
    </row>
    <row r="11" spans="1:77">
      <c r="A11" s="26">
        <v>11</v>
      </c>
      <c r="B11" s="25" t="s">
        <v>395</v>
      </c>
      <c r="C11" s="60"/>
      <c r="D11" s="61"/>
      <c r="E11" s="21" t="s">
        <v>1047</v>
      </c>
      <c r="F11" s="25" t="s">
        <v>400</v>
      </c>
      <c r="G11" s="65"/>
      <c r="H11" s="110" t="s">
        <v>505</v>
      </c>
      <c r="I11" s="69" t="s">
        <v>720</v>
      </c>
      <c r="J11" s="70">
        <v>239.41176470588235</v>
      </c>
      <c r="K11" s="147">
        <v>197</v>
      </c>
      <c r="L11" s="61">
        <v>57</v>
      </c>
      <c r="M11" s="22" t="str">
        <f t="shared" si="4"/>
        <v>運輸・郵便</v>
      </c>
      <c r="N11" s="73">
        <f t="shared" si="0"/>
        <v>0</v>
      </c>
      <c r="O11" s="73">
        <f t="shared" si="1"/>
        <v>0</v>
      </c>
      <c r="P11" s="75">
        <f t="shared" si="5"/>
        <v>0</v>
      </c>
      <c r="Q11" s="223">
        <v>1</v>
      </c>
      <c r="R11" s="77">
        <f t="shared" si="6"/>
        <v>0</v>
      </c>
      <c r="U11" s="42">
        <f>'3'!X6</f>
        <v>0</v>
      </c>
      <c r="V11" s="42">
        <f>'3'!Z6</f>
        <v>0</v>
      </c>
      <c r="W11" s="42">
        <f t="shared" si="7"/>
        <v>0</v>
      </c>
      <c r="X11" s="42">
        <f>'3'!AC6</f>
        <v>0</v>
      </c>
      <c r="Y11" s="42">
        <f>'3'!AD6</f>
        <v>0</v>
      </c>
      <c r="Z11" s="42">
        <f>'3'!AG6</f>
        <v>0</v>
      </c>
      <c r="AA11" s="42">
        <f>'3'!AJ6</f>
        <v>0</v>
      </c>
      <c r="AB11" s="56">
        <f>'3'!AK6</f>
        <v>0</v>
      </c>
      <c r="AC11" s="56">
        <f>'3'!AL6</f>
        <v>0</v>
      </c>
      <c r="AD11" s="42">
        <f>'3'!BH6</f>
        <v>0</v>
      </c>
      <c r="AE11" s="42">
        <f>'3'!BJ6</f>
        <v>0</v>
      </c>
      <c r="AF11" s="42">
        <f t="shared" si="8"/>
        <v>0</v>
      </c>
      <c r="AG11" s="42">
        <f>'3'!BM6</f>
        <v>0</v>
      </c>
      <c r="AH11" s="42">
        <f>'3'!BN6</f>
        <v>0</v>
      </c>
      <c r="AI11" s="42">
        <f>'3'!BQ6</f>
        <v>0</v>
      </c>
      <c r="AJ11" s="42">
        <f>'3'!BT6</f>
        <v>0</v>
      </c>
      <c r="AK11" s="56">
        <f>'3'!BU6</f>
        <v>0</v>
      </c>
      <c r="AL11" s="56">
        <f>'3'!BV6</f>
        <v>0</v>
      </c>
      <c r="AM11" s="100">
        <f>'3'!CR6</f>
        <v>0</v>
      </c>
      <c r="AN11" s="100">
        <f>'3'!CT6</f>
        <v>0</v>
      </c>
      <c r="AO11" s="100">
        <f t="shared" si="9"/>
        <v>0</v>
      </c>
      <c r="AP11" s="100">
        <f>'3'!CW6</f>
        <v>0</v>
      </c>
      <c r="AQ11" s="100">
        <f t="shared" si="10"/>
        <v>0</v>
      </c>
      <c r="AR11" s="100">
        <f>'3'!DA6</f>
        <v>0</v>
      </c>
      <c r="AS11" s="100">
        <f>'3'!DD6</f>
        <v>0</v>
      </c>
      <c r="AT11" s="128">
        <f>'3'!DE6</f>
        <v>0</v>
      </c>
      <c r="AU11" s="128">
        <f>'3'!DF6</f>
        <v>0</v>
      </c>
      <c r="AV11" s="42">
        <f>'3'!DG6</f>
        <v>0</v>
      </c>
      <c r="AW11" s="42">
        <f>'3'!DI6</f>
        <v>0</v>
      </c>
      <c r="AX11" s="42">
        <f t="shared" si="11"/>
        <v>0</v>
      </c>
      <c r="AY11" s="42">
        <f>'3'!DL6</f>
        <v>0</v>
      </c>
      <c r="AZ11" s="42">
        <f>'3'!DM6</f>
        <v>0</v>
      </c>
      <c r="BA11" s="42">
        <f>'3'!DP6</f>
        <v>0</v>
      </c>
      <c r="BB11" s="52">
        <f>'3'!DS6</f>
        <v>0</v>
      </c>
      <c r="BC11" s="56">
        <f t="shared" si="2"/>
        <v>0</v>
      </c>
      <c r="BD11" s="56">
        <f t="shared" si="3"/>
        <v>0</v>
      </c>
      <c r="BF11" s="8" t="s">
        <v>206</v>
      </c>
      <c r="BG11" s="9"/>
      <c r="BH11" s="10"/>
      <c r="BS11" s="6" t="s">
        <v>218</v>
      </c>
      <c r="BT11" s="6" t="s">
        <v>219</v>
      </c>
      <c r="BW11" s="6" t="s">
        <v>218</v>
      </c>
      <c r="BX11" s="6" t="s">
        <v>219</v>
      </c>
    </row>
    <row r="12" spans="1:77">
      <c r="A12" s="26">
        <v>15</v>
      </c>
      <c r="B12" s="25" t="s">
        <v>45</v>
      </c>
      <c r="C12" s="60"/>
      <c r="D12" s="61"/>
      <c r="E12" s="21" t="s">
        <v>1047</v>
      </c>
      <c r="F12" s="25" t="s">
        <v>401</v>
      </c>
      <c r="G12" s="65"/>
      <c r="H12" s="110" t="s">
        <v>505</v>
      </c>
      <c r="I12" s="69" t="s">
        <v>721</v>
      </c>
      <c r="J12" s="70">
        <v>154.70588235294119</v>
      </c>
      <c r="K12" s="147">
        <v>7</v>
      </c>
      <c r="L12" s="61">
        <v>57</v>
      </c>
      <c r="M12" s="22" t="str">
        <f t="shared" si="4"/>
        <v>運輸・郵便</v>
      </c>
      <c r="N12" s="73">
        <f t="shared" si="0"/>
        <v>0</v>
      </c>
      <c r="O12" s="73">
        <f t="shared" si="1"/>
        <v>0</v>
      </c>
      <c r="P12" s="75">
        <f t="shared" si="5"/>
        <v>0</v>
      </c>
      <c r="Q12" s="223">
        <v>1</v>
      </c>
      <c r="R12" s="77">
        <f t="shared" si="6"/>
        <v>0</v>
      </c>
      <c r="U12" s="42">
        <f>'3'!X7</f>
        <v>0</v>
      </c>
      <c r="V12" s="42">
        <f>'3'!Z7</f>
        <v>0</v>
      </c>
      <c r="W12" s="42">
        <f t="shared" si="7"/>
        <v>0</v>
      </c>
      <c r="X12" s="42">
        <f>'3'!AC7</f>
        <v>0</v>
      </c>
      <c r="Y12" s="42">
        <f>'3'!AD7</f>
        <v>0</v>
      </c>
      <c r="Z12" s="42">
        <f>'3'!AG7</f>
        <v>0</v>
      </c>
      <c r="AA12" s="42">
        <f>'3'!AJ7</f>
        <v>0</v>
      </c>
      <c r="AB12" s="56">
        <f>'3'!AK7</f>
        <v>0</v>
      </c>
      <c r="AC12" s="56">
        <f>'3'!AL7</f>
        <v>0</v>
      </c>
      <c r="AD12" s="42">
        <f>'3'!BH7</f>
        <v>0</v>
      </c>
      <c r="AE12" s="42">
        <f>'3'!BJ7</f>
        <v>0</v>
      </c>
      <c r="AF12" s="42">
        <f t="shared" si="8"/>
        <v>0</v>
      </c>
      <c r="AG12" s="42">
        <f>'3'!BM7</f>
        <v>0</v>
      </c>
      <c r="AH12" s="42">
        <f>'3'!BN7</f>
        <v>0</v>
      </c>
      <c r="AI12" s="42">
        <f>'3'!BQ7</f>
        <v>0</v>
      </c>
      <c r="AJ12" s="42">
        <f>'3'!BT7</f>
        <v>0</v>
      </c>
      <c r="AK12" s="56">
        <f>'3'!BU7</f>
        <v>0</v>
      </c>
      <c r="AL12" s="56">
        <f>'3'!BV7</f>
        <v>0</v>
      </c>
      <c r="AM12" s="100">
        <f>'3'!CR7</f>
        <v>0</v>
      </c>
      <c r="AN12" s="100">
        <f>'3'!CT7</f>
        <v>0</v>
      </c>
      <c r="AO12" s="100">
        <f t="shared" si="9"/>
        <v>0</v>
      </c>
      <c r="AP12" s="100">
        <f>'3'!CW7</f>
        <v>0</v>
      </c>
      <c r="AQ12" s="100">
        <f t="shared" si="10"/>
        <v>0</v>
      </c>
      <c r="AR12" s="100">
        <f>'3'!DA7</f>
        <v>0</v>
      </c>
      <c r="AS12" s="100">
        <f>'3'!DD7</f>
        <v>0</v>
      </c>
      <c r="AT12" s="128">
        <f>'3'!DE7</f>
        <v>0</v>
      </c>
      <c r="AU12" s="128">
        <f>'3'!DF7</f>
        <v>0</v>
      </c>
      <c r="AV12" s="42">
        <f>'3'!DG7</f>
        <v>0</v>
      </c>
      <c r="AW12" s="42">
        <f>'3'!DI7</f>
        <v>0</v>
      </c>
      <c r="AX12" s="42">
        <f t="shared" si="11"/>
        <v>0</v>
      </c>
      <c r="AY12" s="42">
        <f>'3'!DL7</f>
        <v>0</v>
      </c>
      <c r="AZ12" s="42">
        <f>'3'!DM7</f>
        <v>0</v>
      </c>
      <c r="BA12" s="42">
        <f>'3'!DP7</f>
        <v>0</v>
      </c>
      <c r="BB12" s="52">
        <f>'3'!DS7</f>
        <v>0</v>
      </c>
      <c r="BC12" s="56">
        <f t="shared" si="2"/>
        <v>0</v>
      </c>
      <c r="BD12" s="56">
        <f t="shared" si="3"/>
        <v>0</v>
      </c>
      <c r="BF12" s="34">
        <f>SUM(C47:D47)</f>
        <v>0</v>
      </c>
      <c r="BG12" s="35" t="s">
        <v>498</v>
      </c>
      <c r="BH12" s="36"/>
      <c r="BI12" s="37"/>
      <c r="BJ12" s="37"/>
      <c r="BK12" s="37"/>
      <c r="BL12" s="37"/>
      <c r="BM12" s="37"/>
      <c r="BN12" s="37"/>
      <c r="BO12" s="37"/>
      <c r="BP12" s="37"/>
      <c r="BR12" s="11" t="s">
        <v>221</v>
      </c>
      <c r="BS12" s="43" t="e">
        <f>BT12/$BT$14</f>
        <v>#DIV/0!</v>
      </c>
      <c r="BT12" s="42">
        <f>BF16+BF50</f>
        <v>0</v>
      </c>
      <c r="BV12" s="11" t="s">
        <v>220</v>
      </c>
      <c r="BW12" s="12"/>
      <c r="BX12" s="42">
        <f>BF12+BF46</f>
        <v>0</v>
      </c>
    </row>
    <row r="13" spans="1:77">
      <c r="A13" s="26">
        <v>16</v>
      </c>
      <c r="B13" s="25" t="s">
        <v>7</v>
      </c>
      <c r="C13" s="60"/>
      <c r="D13" s="61"/>
      <c r="E13" s="21" t="s">
        <v>1047</v>
      </c>
      <c r="F13" s="25" t="s">
        <v>402</v>
      </c>
      <c r="G13" s="65"/>
      <c r="H13" s="110" t="s">
        <v>505</v>
      </c>
      <c r="I13" s="69" t="s">
        <v>722</v>
      </c>
      <c r="J13" s="70">
        <v>468.23529411764707</v>
      </c>
      <c r="K13" s="147">
        <v>376</v>
      </c>
      <c r="L13" s="61">
        <v>57</v>
      </c>
      <c r="M13" s="22" t="str">
        <f t="shared" si="4"/>
        <v>運輸・郵便</v>
      </c>
      <c r="N13" s="73">
        <f t="shared" si="0"/>
        <v>0</v>
      </c>
      <c r="O13" s="73">
        <f t="shared" si="1"/>
        <v>0</v>
      </c>
      <c r="P13" s="75">
        <f t="shared" si="5"/>
        <v>0</v>
      </c>
      <c r="Q13" s="223">
        <v>1</v>
      </c>
      <c r="R13" s="77">
        <f t="shared" si="6"/>
        <v>0</v>
      </c>
      <c r="U13" s="42">
        <f>'3'!X8</f>
        <v>0</v>
      </c>
      <c r="V13" s="42">
        <f>'3'!Z8</f>
        <v>0</v>
      </c>
      <c r="W13" s="42">
        <f t="shared" si="7"/>
        <v>0</v>
      </c>
      <c r="X13" s="42">
        <f>'3'!AC8</f>
        <v>0</v>
      </c>
      <c r="Y13" s="42">
        <f>'3'!AD8</f>
        <v>0</v>
      </c>
      <c r="Z13" s="42">
        <f>'3'!AG8</f>
        <v>0</v>
      </c>
      <c r="AA13" s="42">
        <f>'3'!AJ8</f>
        <v>0</v>
      </c>
      <c r="AB13" s="56">
        <f>'3'!AK8</f>
        <v>0</v>
      </c>
      <c r="AC13" s="56">
        <f>'3'!AL8</f>
        <v>0</v>
      </c>
      <c r="AD13" s="42">
        <f>'3'!BH8</f>
        <v>0</v>
      </c>
      <c r="AE13" s="42">
        <f>'3'!BJ8</f>
        <v>0</v>
      </c>
      <c r="AF13" s="42">
        <f t="shared" si="8"/>
        <v>0</v>
      </c>
      <c r="AG13" s="42">
        <f>'3'!BM8</f>
        <v>0</v>
      </c>
      <c r="AH13" s="42">
        <f>'3'!BN8</f>
        <v>0</v>
      </c>
      <c r="AI13" s="42">
        <f>'3'!BQ8</f>
        <v>0</v>
      </c>
      <c r="AJ13" s="42">
        <f>'3'!BT8</f>
        <v>0</v>
      </c>
      <c r="AK13" s="56">
        <f>'3'!BU8</f>
        <v>0</v>
      </c>
      <c r="AL13" s="56">
        <f>'3'!BV8</f>
        <v>0</v>
      </c>
      <c r="AM13" s="100">
        <f>'3'!CR8</f>
        <v>0</v>
      </c>
      <c r="AN13" s="100">
        <f>'3'!CT8</f>
        <v>0</v>
      </c>
      <c r="AO13" s="100">
        <f t="shared" si="9"/>
        <v>0</v>
      </c>
      <c r="AP13" s="100">
        <f>'3'!CW8</f>
        <v>0</v>
      </c>
      <c r="AQ13" s="100">
        <f t="shared" si="10"/>
        <v>0</v>
      </c>
      <c r="AR13" s="100">
        <f>'3'!DA8</f>
        <v>0</v>
      </c>
      <c r="AS13" s="100">
        <f>'3'!DD8</f>
        <v>0</v>
      </c>
      <c r="AT13" s="128">
        <f>'3'!DE8</f>
        <v>0</v>
      </c>
      <c r="AU13" s="128">
        <f>'3'!DF8</f>
        <v>0</v>
      </c>
      <c r="AV13" s="42">
        <f>'3'!DG8</f>
        <v>0</v>
      </c>
      <c r="AW13" s="42">
        <f>'3'!DI8</f>
        <v>0</v>
      </c>
      <c r="AX13" s="42">
        <f t="shared" si="11"/>
        <v>0</v>
      </c>
      <c r="AY13" s="42">
        <f>'3'!DL8</f>
        <v>0</v>
      </c>
      <c r="AZ13" s="42">
        <f>'3'!DM8</f>
        <v>0</v>
      </c>
      <c r="BA13" s="42">
        <f>'3'!DP8</f>
        <v>0</v>
      </c>
      <c r="BB13" s="52">
        <f>'3'!DS8</f>
        <v>0</v>
      </c>
      <c r="BC13" s="56">
        <f t="shared" si="2"/>
        <v>0</v>
      </c>
      <c r="BD13" s="56">
        <f t="shared" si="3"/>
        <v>0</v>
      </c>
      <c r="BF13" s="37"/>
      <c r="BG13" s="37"/>
      <c r="BH13" s="37"/>
      <c r="BI13" s="37"/>
      <c r="BJ13" s="37"/>
      <c r="BK13" s="37"/>
      <c r="BL13" s="37"/>
      <c r="BM13" s="37"/>
      <c r="BN13" s="37"/>
      <c r="BO13" s="37"/>
      <c r="BP13" s="37"/>
      <c r="BR13" s="11" t="s">
        <v>429</v>
      </c>
      <c r="BS13" s="43" t="e">
        <f>BT13/$BT$14</f>
        <v>#DIV/0!</v>
      </c>
      <c r="BT13" s="45">
        <f>'3'!D42+'3'!AN42+'3'!BX42</f>
        <v>0</v>
      </c>
      <c r="BV13" s="11" t="s">
        <v>228</v>
      </c>
      <c r="BW13" s="12"/>
      <c r="BX13" s="42">
        <f>BF16+BF50</f>
        <v>0</v>
      </c>
    </row>
    <row r="14" spans="1:77">
      <c r="A14" s="26">
        <v>20</v>
      </c>
      <c r="B14" s="25" t="s">
        <v>46</v>
      </c>
      <c r="C14" s="60"/>
      <c r="D14" s="61"/>
      <c r="E14" s="21" t="s">
        <v>1047</v>
      </c>
      <c r="F14" s="25" t="s">
        <v>403</v>
      </c>
      <c r="G14" s="65"/>
      <c r="H14" s="110" t="s">
        <v>505</v>
      </c>
      <c r="I14" s="69" t="s">
        <v>723</v>
      </c>
      <c r="J14" s="70">
        <v>94.705882352941174</v>
      </c>
      <c r="K14" s="147">
        <v>70</v>
      </c>
      <c r="L14" s="61">
        <v>57</v>
      </c>
      <c r="M14" s="22" t="str">
        <f t="shared" si="4"/>
        <v>運輸・郵便</v>
      </c>
      <c r="N14" s="73">
        <f t="shared" si="0"/>
        <v>0</v>
      </c>
      <c r="O14" s="73">
        <f t="shared" si="1"/>
        <v>0</v>
      </c>
      <c r="P14" s="75">
        <f t="shared" si="5"/>
        <v>0</v>
      </c>
      <c r="Q14" s="223">
        <v>1</v>
      </c>
      <c r="R14" s="77">
        <f t="shared" si="6"/>
        <v>0</v>
      </c>
      <c r="U14" s="42">
        <f>'3'!X9</f>
        <v>0</v>
      </c>
      <c r="V14" s="42">
        <f>'3'!Z9</f>
        <v>0</v>
      </c>
      <c r="W14" s="42">
        <f t="shared" si="7"/>
        <v>0</v>
      </c>
      <c r="X14" s="42">
        <f>'3'!AC9</f>
        <v>0</v>
      </c>
      <c r="Y14" s="42">
        <f>'3'!AD9</f>
        <v>0</v>
      </c>
      <c r="Z14" s="42">
        <f>'3'!AG9</f>
        <v>0</v>
      </c>
      <c r="AA14" s="42">
        <f>'3'!AJ9</f>
        <v>0</v>
      </c>
      <c r="AB14" s="56">
        <f>'3'!AK9</f>
        <v>0</v>
      </c>
      <c r="AC14" s="56">
        <f>'3'!AL9</f>
        <v>0</v>
      </c>
      <c r="AD14" s="42">
        <f>'3'!BH9</f>
        <v>0</v>
      </c>
      <c r="AE14" s="42">
        <f>'3'!BJ9</f>
        <v>0</v>
      </c>
      <c r="AF14" s="42">
        <f t="shared" si="8"/>
        <v>0</v>
      </c>
      <c r="AG14" s="42">
        <f>'3'!BM9</f>
        <v>0</v>
      </c>
      <c r="AH14" s="42">
        <f>'3'!BN9</f>
        <v>0</v>
      </c>
      <c r="AI14" s="42">
        <f>'3'!BQ9</f>
        <v>0</v>
      </c>
      <c r="AJ14" s="42">
        <f>'3'!BT9</f>
        <v>0</v>
      </c>
      <c r="AK14" s="56">
        <f>'3'!BU9</f>
        <v>0</v>
      </c>
      <c r="AL14" s="56">
        <f>'3'!BV9</f>
        <v>0</v>
      </c>
      <c r="AM14" s="100">
        <f>'3'!CR9</f>
        <v>0</v>
      </c>
      <c r="AN14" s="100">
        <f>'3'!CT9</f>
        <v>0</v>
      </c>
      <c r="AO14" s="100">
        <f t="shared" si="9"/>
        <v>0</v>
      </c>
      <c r="AP14" s="100">
        <f>'3'!CW9</f>
        <v>0</v>
      </c>
      <c r="AQ14" s="100">
        <f t="shared" si="10"/>
        <v>0</v>
      </c>
      <c r="AR14" s="100">
        <f>'3'!DA9</f>
        <v>0</v>
      </c>
      <c r="AS14" s="100">
        <f>'3'!DD9</f>
        <v>0</v>
      </c>
      <c r="AT14" s="128">
        <f>'3'!DE9</f>
        <v>0</v>
      </c>
      <c r="AU14" s="128">
        <f>'3'!DF9</f>
        <v>0</v>
      </c>
      <c r="AV14" s="42">
        <f>'3'!DG9</f>
        <v>0</v>
      </c>
      <c r="AW14" s="42">
        <f>'3'!DI9</f>
        <v>0</v>
      </c>
      <c r="AX14" s="42">
        <f t="shared" si="11"/>
        <v>0</v>
      </c>
      <c r="AY14" s="42">
        <f>'3'!DL9</f>
        <v>0</v>
      </c>
      <c r="AZ14" s="42">
        <f>'3'!DM9</f>
        <v>0</v>
      </c>
      <c r="BA14" s="42">
        <f>'3'!DP9</f>
        <v>0</v>
      </c>
      <c r="BB14" s="52">
        <f>'3'!DS9</f>
        <v>0</v>
      </c>
      <c r="BC14" s="56">
        <f t="shared" si="2"/>
        <v>0</v>
      </c>
      <c r="BD14" s="56">
        <f t="shared" si="3"/>
        <v>0</v>
      </c>
      <c r="BF14" s="37"/>
      <c r="BG14" s="37"/>
      <c r="BH14" s="37"/>
      <c r="BI14" s="37"/>
      <c r="BJ14" s="37"/>
      <c r="BK14" s="37"/>
      <c r="BL14" s="37"/>
      <c r="BM14" s="37"/>
      <c r="BN14" s="37"/>
      <c r="BO14" s="37"/>
      <c r="BP14" s="38"/>
      <c r="BR14" s="11" t="s">
        <v>220</v>
      </c>
      <c r="BS14" s="43" t="e">
        <f>BT14/$BT$14</f>
        <v>#DIV/0!</v>
      </c>
      <c r="BT14" s="42">
        <f>SUM(BT12:BT13)</f>
        <v>0</v>
      </c>
      <c r="BV14" s="11" t="s">
        <v>224</v>
      </c>
      <c r="BW14" s="12"/>
      <c r="BX14" s="42">
        <f>BI16+BI50</f>
        <v>0</v>
      </c>
    </row>
    <row r="15" spans="1:77">
      <c r="A15" s="26">
        <v>21</v>
      </c>
      <c r="B15" s="25" t="s">
        <v>47</v>
      </c>
      <c r="C15" s="60"/>
      <c r="D15" s="61"/>
      <c r="E15" s="21" t="s">
        <v>1047</v>
      </c>
      <c r="F15" s="25" t="s">
        <v>404</v>
      </c>
      <c r="G15" s="65"/>
      <c r="H15" s="110" t="s">
        <v>505</v>
      </c>
      <c r="I15" s="69" t="s">
        <v>422</v>
      </c>
      <c r="J15" s="70">
        <v>149.41176470588235</v>
      </c>
      <c r="K15" s="147">
        <v>48</v>
      </c>
      <c r="L15" s="61">
        <v>57</v>
      </c>
      <c r="M15" s="22" t="str">
        <f t="shared" si="4"/>
        <v>運輸・郵便</v>
      </c>
      <c r="N15" s="73">
        <f t="shared" si="0"/>
        <v>0</v>
      </c>
      <c r="O15" s="73">
        <f t="shared" si="1"/>
        <v>0</v>
      </c>
      <c r="P15" s="75">
        <f t="shared" si="5"/>
        <v>0</v>
      </c>
      <c r="Q15" s="223">
        <v>1</v>
      </c>
      <c r="R15" s="77">
        <f t="shared" si="6"/>
        <v>0</v>
      </c>
      <c r="U15" s="42">
        <f>'3'!X10</f>
        <v>0</v>
      </c>
      <c r="V15" s="42">
        <f>'3'!Z10</f>
        <v>0</v>
      </c>
      <c r="W15" s="42">
        <f t="shared" si="7"/>
        <v>0</v>
      </c>
      <c r="X15" s="42">
        <f>'3'!AC10</f>
        <v>0</v>
      </c>
      <c r="Y15" s="42">
        <f>'3'!AD10</f>
        <v>0</v>
      </c>
      <c r="Z15" s="42">
        <f>'3'!AG10</f>
        <v>0</v>
      </c>
      <c r="AA15" s="42">
        <f>'3'!AJ10</f>
        <v>0</v>
      </c>
      <c r="AB15" s="56">
        <f>'3'!AK10</f>
        <v>0</v>
      </c>
      <c r="AC15" s="56">
        <f>'3'!AL10</f>
        <v>0</v>
      </c>
      <c r="AD15" s="42">
        <f>'3'!BH10</f>
        <v>0</v>
      </c>
      <c r="AE15" s="42">
        <f>'3'!BJ10</f>
        <v>0</v>
      </c>
      <c r="AF15" s="42">
        <f t="shared" si="8"/>
        <v>0</v>
      </c>
      <c r="AG15" s="42">
        <f>'3'!BM10</f>
        <v>0</v>
      </c>
      <c r="AH15" s="42">
        <f>'3'!BN10</f>
        <v>0</v>
      </c>
      <c r="AI15" s="42">
        <f>'3'!BQ10</f>
        <v>0</v>
      </c>
      <c r="AJ15" s="42">
        <f>'3'!BT10</f>
        <v>0</v>
      </c>
      <c r="AK15" s="56">
        <f>'3'!BU10</f>
        <v>0</v>
      </c>
      <c r="AL15" s="56">
        <f>'3'!BV10</f>
        <v>0</v>
      </c>
      <c r="AM15" s="100">
        <f>'3'!CR10</f>
        <v>0</v>
      </c>
      <c r="AN15" s="100">
        <f>'3'!CT10</f>
        <v>0</v>
      </c>
      <c r="AO15" s="100">
        <f t="shared" si="9"/>
        <v>0</v>
      </c>
      <c r="AP15" s="100">
        <f>'3'!CW10</f>
        <v>0</v>
      </c>
      <c r="AQ15" s="100">
        <f t="shared" si="10"/>
        <v>0</v>
      </c>
      <c r="AR15" s="100">
        <f>'3'!DA10</f>
        <v>0</v>
      </c>
      <c r="AS15" s="100">
        <f>'3'!DD10</f>
        <v>0</v>
      </c>
      <c r="AT15" s="128">
        <f>'3'!DE10</f>
        <v>0</v>
      </c>
      <c r="AU15" s="128">
        <f>'3'!DF10</f>
        <v>0</v>
      </c>
      <c r="AV15" s="42">
        <f>'3'!DG10</f>
        <v>0</v>
      </c>
      <c r="AW15" s="42">
        <f>'3'!DI10</f>
        <v>0</v>
      </c>
      <c r="AX15" s="42">
        <f t="shared" si="11"/>
        <v>0</v>
      </c>
      <c r="AY15" s="42">
        <f>'3'!DL10</f>
        <v>0</v>
      </c>
      <c r="AZ15" s="42">
        <f>'3'!DM10</f>
        <v>0</v>
      </c>
      <c r="BA15" s="42">
        <f>'3'!DP10</f>
        <v>0</v>
      </c>
      <c r="BB15" s="52">
        <f>'3'!DS10</f>
        <v>0</v>
      </c>
      <c r="BC15" s="56">
        <f t="shared" si="2"/>
        <v>0</v>
      </c>
      <c r="BD15" s="56">
        <f t="shared" si="3"/>
        <v>0</v>
      </c>
      <c r="BF15" s="39" t="s">
        <v>207</v>
      </c>
      <c r="BG15" s="40"/>
      <c r="BH15" s="37"/>
      <c r="BI15" s="226" t="s">
        <v>452</v>
      </c>
      <c r="BJ15" s="41"/>
      <c r="BK15" s="40"/>
      <c r="BL15" s="37"/>
      <c r="BM15" s="39" t="s">
        <v>453</v>
      </c>
      <c r="BN15" s="41"/>
      <c r="BO15" s="40"/>
      <c r="BP15" s="38"/>
      <c r="BR15" s="46"/>
      <c r="BS15" s="47"/>
      <c r="BT15" s="48"/>
      <c r="BV15" s="11" t="s">
        <v>225</v>
      </c>
      <c r="BW15" s="44" t="e">
        <f t="shared" ref="BW15:BW18" si="12">BX15/$BX$18</f>
        <v>#DIV/0!</v>
      </c>
      <c r="BX15" s="42">
        <f>AV47</f>
        <v>0</v>
      </c>
    </row>
    <row r="16" spans="1:77" ht="15.6" thickBot="1">
      <c r="A16" s="26">
        <v>22</v>
      </c>
      <c r="B16" s="25" t="s">
        <v>547</v>
      </c>
      <c r="C16" s="60"/>
      <c r="D16" s="61"/>
      <c r="E16" s="21" t="s">
        <v>1047</v>
      </c>
      <c r="F16" s="25" t="s">
        <v>405</v>
      </c>
      <c r="G16" s="66"/>
      <c r="H16" s="110" t="s">
        <v>505</v>
      </c>
      <c r="I16" s="69" t="s">
        <v>724</v>
      </c>
      <c r="J16" s="70">
        <v>181.76470588235296</v>
      </c>
      <c r="K16" s="147">
        <v>22</v>
      </c>
      <c r="L16" s="61">
        <v>57</v>
      </c>
      <c r="M16" s="22" t="str">
        <f t="shared" si="4"/>
        <v>運輸・郵便</v>
      </c>
      <c r="N16" s="73">
        <f t="shared" si="0"/>
        <v>0</v>
      </c>
      <c r="O16" s="73">
        <f t="shared" si="1"/>
        <v>0</v>
      </c>
      <c r="P16" s="75">
        <f t="shared" si="5"/>
        <v>0</v>
      </c>
      <c r="Q16" s="223">
        <v>1</v>
      </c>
      <c r="R16" s="77">
        <f t="shared" si="6"/>
        <v>0</v>
      </c>
      <c r="U16" s="42">
        <f>'3'!X11</f>
        <v>0</v>
      </c>
      <c r="V16" s="42">
        <f>'3'!Z11</f>
        <v>0</v>
      </c>
      <c r="W16" s="42">
        <f t="shared" si="7"/>
        <v>0</v>
      </c>
      <c r="X16" s="42">
        <f>'3'!AC11</f>
        <v>0</v>
      </c>
      <c r="Y16" s="42">
        <f>'3'!AD11</f>
        <v>0</v>
      </c>
      <c r="Z16" s="42">
        <f>'3'!AG11</f>
        <v>0</v>
      </c>
      <c r="AA16" s="42">
        <f>'3'!AJ11</f>
        <v>0</v>
      </c>
      <c r="AB16" s="56">
        <f>'3'!AK11</f>
        <v>0</v>
      </c>
      <c r="AC16" s="56">
        <f>'3'!AL11</f>
        <v>0</v>
      </c>
      <c r="AD16" s="42">
        <f>'3'!BH11</f>
        <v>0</v>
      </c>
      <c r="AE16" s="42">
        <f>'3'!BJ11</f>
        <v>0</v>
      </c>
      <c r="AF16" s="42">
        <f t="shared" si="8"/>
        <v>0</v>
      </c>
      <c r="AG16" s="42">
        <f>'3'!BM11</f>
        <v>0</v>
      </c>
      <c r="AH16" s="42">
        <f>'3'!BN11</f>
        <v>0</v>
      </c>
      <c r="AI16" s="42">
        <f>'3'!BQ11</f>
        <v>0</v>
      </c>
      <c r="AJ16" s="42">
        <f>'3'!BT11</f>
        <v>0</v>
      </c>
      <c r="AK16" s="56">
        <f>'3'!BU11</f>
        <v>0</v>
      </c>
      <c r="AL16" s="56">
        <f>'3'!BV11</f>
        <v>0</v>
      </c>
      <c r="AM16" s="100">
        <f>'3'!CR11</f>
        <v>0</v>
      </c>
      <c r="AN16" s="100">
        <f>'3'!CT11</f>
        <v>0</v>
      </c>
      <c r="AO16" s="100">
        <f t="shared" si="9"/>
        <v>0</v>
      </c>
      <c r="AP16" s="100">
        <f>'3'!CW11</f>
        <v>0</v>
      </c>
      <c r="AQ16" s="100">
        <f t="shared" si="10"/>
        <v>0</v>
      </c>
      <c r="AR16" s="100">
        <f>'3'!DA11</f>
        <v>0</v>
      </c>
      <c r="AS16" s="100">
        <f>'3'!DD11</f>
        <v>0</v>
      </c>
      <c r="AT16" s="128">
        <f>'3'!DE11</f>
        <v>0</v>
      </c>
      <c r="AU16" s="128">
        <f>'3'!DF11</f>
        <v>0</v>
      </c>
      <c r="AV16" s="42">
        <f>'3'!DG11</f>
        <v>0</v>
      </c>
      <c r="AW16" s="42">
        <f>'3'!DI11</f>
        <v>0</v>
      </c>
      <c r="AX16" s="42">
        <f t="shared" si="11"/>
        <v>0</v>
      </c>
      <c r="AY16" s="42">
        <f>'3'!DL11</f>
        <v>0</v>
      </c>
      <c r="AZ16" s="42">
        <f>'3'!DM11</f>
        <v>0</v>
      </c>
      <c r="BA16" s="42">
        <f>'3'!DP11</f>
        <v>0</v>
      </c>
      <c r="BB16" s="52">
        <f>'3'!DS11</f>
        <v>0</v>
      </c>
      <c r="BC16" s="56">
        <f>AB16+AK16+AT16</f>
        <v>0</v>
      </c>
      <c r="BD16" s="56">
        <f t="shared" ref="BD16" si="13">AC16+AL16+AU16</f>
        <v>0</v>
      </c>
      <c r="BF16" s="34">
        <f>'3'!C42</f>
        <v>0</v>
      </c>
      <c r="BG16" s="36" t="s">
        <v>498</v>
      </c>
      <c r="BH16" s="37"/>
      <c r="BI16" s="34">
        <f>SUM('3'!O4:W41)</f>
        <v>0</v>
      </c>
      <c r="BJ16" s="35" t="s">
        <v>498</v>
      </c>
      <c r="BK16" s="135" t="s">
        <v>540</v>
      </c>
      <c r="BL16" s="37"/>
      <c r="BM16" s="34">
        <f>BF20-BF16-BI16</f>
        <v>0</v>
      </c>
      <c r="BN16" s="35" t="s">
        <v>498</v>
      </c>
      <c r="BO16" s="135" t="s">
        <v>541</v>
      </c>
      <c r="BP16" s="37"/>
      <c r="BR16" s="153" t="s">
        <v>531</v>
      </c>
      <c r="BV16" s="11" t="s">
        <v>226</v>
      </c>
      <c r="BW16" s="44" t="e">
        <f t="shared" si="12"/>
        <v>#DIV/0!</v>
      </c>
      <c r="BX16" s="42">
        <f>AW47</f>
        <v>0</v>
      </c>
    </row>
    <row r="17" spans="1:76">
      <c r="A17" s="26">
        <v>25</v>
      </c>
      <c r="B17" s="25" t="s">
        <v>119</v>
      </c>
      <c r="C17" s="60"/>
      <c r="D17" s="61"/>
      <c r="E17" s="83" t="s">
        <v>1048</v>
      </c>
      <c r="F17" s="26" t="s">
        <v>419</v>
      </c>
      <c r="G17" s="82">
        <f>SUM(G10:G16)</f>
        <v>0</v>
      </c>
      <c r="H17" s="95" t="s">
        <v>505</v>
      </c>
      <c r="I17" s="69" t="s">
        <v>423</v>
      </c>
      <c r="J17" s="70">
        <v>502.94117647058823</v>
      </c>
      <c r="K17" s="147">
        <v>128</v>
      </c>
      <c r="L17" s="61">
        <v>66</v>
      </c>
      <c r="M17" s="22" t="str">
        <f t="shared" si="4"/>
        <v>対事業所サービス</v>
      </c>
      <c r="N17" s="73">
        <f t="shared" si="0"/>
        <v>0</v>
      </c>
      <c r="O17" s="73">
        <f t="shared" si="1"/>
        <v>0</v>
      </c>
      <c r="P17" s="75">
        <f t="shared" si="5"/>
        <v>0</v>
      </c>
      <c r="Q17" s="223">
        <v>1</v>
      </c>
      <c r="R17" s="77">
        <f t="shared" si="6"/>
        <v>0</v>
      </c>
      <c r="U17" s="42">
        <f>'3'!X12</f>
        <v>0</v>
      </c>
      <c r="V17" s="42">
        <f>'3'!Z12</f>
        <v>0</v>
      </c>
      <c r="W17" s="42">
        <f t="shared" si="7"/>
        <v>0</v>
      </c>
      <c r="X17" s="42">
        <f>'3'!AC12</f>
        <v>0</v>
      </c>
      <c r="Y17" s="42">
        <f>'3'!AD12</f>
        <v>0</v>
      </c>
      <c r="Z17" s="42">
        <f>'3'!AG12</f>
        <v>0</v>
      </c>
      <c r="AA17" s="42">
        <f>'3'!AJ12</f>
        <v>0</v>
      </c>
      <c r="AB17" s="56">
        <f>'3'!AK12</f>
        <v>0</v>
      </c>
      <c r="AC17" s="56">
        <f>'3'!AL12</f>
        <v>0</v>
      </c>
      <c r="AD17" s="42">
        <f>'3'!BH12</f>
        <v>0</v>
      </c>
      <c r="AE17" s="42">
        <f>'3'!BJ12</f>
        <v>0</v>
      </c>
      <c r="AF17" s="42">
        <f t="shared" si="8"/>
        <v>0</v>
      </c>
      <c r="AG17" s="42">
        <f>'3'!BM12</f>
        <v>0</v>
      </c>
      <c r="AH17" s="42">
        <f>'3'!BN12</f>
        <v>0</v>
      </c>
      <c r="AI17" s="42">
        <f>'3'!BQ12</f>
        <v>0</v>
      </c>
      <c r="AJ17" s="42">
        <f>'3'!BT12</f>
        <v>0</v>
      </c>
      <c r="AK17" s="56">
        <f>'3'!BU12</f>
        <v>0</v>
      </c>
      <c r="AL17" s="56">
        <f>'3'!BV12</f>
        <v>0</v>
      </c>
      <c r="AM17" s="100">
        <f>'3'!CR12</f>
        <v>0</v>
      </c>
      <c r="AN17" s="100">
        <f>'3'!CT12</f>
        <v>0</v>
      </c>
      <c r="AO17" s="100">
        <f t="shared" si="9"/>
        <v>0</v>
      </c>
      <c r="AP17" s="100">
        <f>'3'!CW12</f>
        <v>0</v>
      </c>
      <c r="AQ17" s="100">
        <f t="shared" si="10"/>
        <v>0</v>
      </c>
      <c r="AR17" s="100">
        <f>'3'!DA12</f>
        <v>0</v>
      </c>
      <c r="AS17" s="100">
        <f>'3'!DD12</f>
        <v>0</v>
      </c>
      <c r="AT17" s="128">
        <f>'3'!DE12</f>
        <v>0</v>
      </c>
      <c r="AU17" s="128">
        <f>'3'!DF12</f>
        <v>0</v>
      </c>
      <c r="AV17" s="42">
        <f>'3'!DG12</f>
        <v>0</v>
      </c>
      <c r="AW17" s="42">
        <f>'3'!DI12</f>
        <v>0</v>
      </c>
      <c r="AX17" s="42">
        <f t="shared" si="11"/>
        <v>0</v>
      </c>
      <c r="AY17" s="42">
        <f>'3'!DL12</f>
        <v>0</v>
      </c>
      <c r="AZ17" s="42">
        <f>'3'!DM12</f>
        <v>0</v>
      </c>
      <c r="BA17" s="42">
        <f>'3'!DP12</f>
        <v>0</v>
      </c>
      <c r="BB17" s="52">
        <f>'3'!DS12</f>
        <v>0</v>
      </c>
      <c r="BC17" s="56">
        <f t="shared" ref="BC17:BC46" si="14">AB17+AK17+AT17</f>
        <v>0</v>
      </c>
      <c r="BD17" s="56">
        <f t="shared" ref="BD17:BD46" si="15">AC17+AL17+AU17</f>
        <v>0</v>
      </c>
      <c r="BF17" s="37"/>
      <c r="BG17" s="37"/>
      <c r="BH17" s="37"/>
      <c r="BI17" s="37"/>
      <c r="BJ17" s="37"/>
      <c r="BK17" s="37"/>
      <c r="BL17" s="37"/>
      <c r="BM17" s="37"/>
      <c r="BN17" s="37"/>
      <c r="BO17" s="37"/>
      <c r="BP17" s="37"/>
      <c r="BT17" s="98" t="s">
        <v>518</v>
      </c>
      <c r="BV17" s="11" t="s">
        <v>227</v>
      </c>
      <c r="BW17" s="44" t="e">
        <f t="shared" si="12"/>
        <v>#DIV/0!</v>
      </c>
      <c r="BX17" s="42">
        <f>AY47</f>
        <v>0</v>
      </c>
    </row>
    <row r="18" spans="1:76">
      <c r="A18" s="26">
        <v>26</v>
      </c>
      <c r="B18" s="25" t="s">
        <v>41</v>
      </c>
      <c r="C18" s="60"/>
      <c r="D18" s="61"/>
      <c r="E18" s="21"/>
      <c r="F18" s="26" t="s">
        <v>407</v>
      </c>
      <c r="G18" s="81">
        <f>IF(ISERROR((1*G10+2*G11+3*G12+4*G13+5*G14+6*G15+7*G16)/SUM(G10:G16))=TRUE,0,(1*G10+2*G11+3*G12+4*G13+5*G14+6*G15+7*G16)/SUM(G10:G16))</f>
        <v>0</v>
      </c>
      <c r="H18" s="95" t="s">
        <v>505</v>
      </c>
      <c r="I18" s="69" t="s">
        <v>424</v>
      </c>
      <c r="J18" s="70">
        <v>1457.6470588235295</v>
      </c>
      <c r="K18" s="147">
        <v>1586</v>
      </c>
      <c r="L18" s="61">
        <v>21</v>
      </c>
      <c r="M18" s="22" t="str">
        <f t="shared" si="4"/>
        <v>石油・石炭製品</v>
      </c>
      <c r="N18" s="73">
        <f t="shared" si="0"/>
        <v>0</v>
      </c>
      <c r="O18" s="73">
        <f t="shared" si="1"/>
        <v>0</v>
      </c>
      <c r="P18" s="75">
        <f t="shared" si="5"/>
        <v>0</v>
      </c>
      <c r="Q18" s="190">
        <f>IFERROR(VLOOKUP(M18,'2'!$B$5:$C$42,2,FALSE),0)</f>
        <v>1.5657371620437455E-2</v>
      </c>
      <c r="R18" s="77">
        <f t="shared" si="6"/>
        <v>0</v>
      </c>
      <c r="U18" s="42">
        <f>'3'!X13</f>
        <v>0</v>
      </c>
      <c r="V18" s="42">
        <f>'3'!Z13</f>
        <v>0</v>
      </c>
      <c r="W18" s="42">
        <f t="shared" si="7"/>
        <v>0</v>
      </c>
      <c r="X18" s="42">
        <f>'3'!AC13</f>
        <v>0</v>
      </c>
      <c r="Y18" s="42">
        <f>'3'!AD13</f>
        <v>0</v>
      </c>
      <c r="Z18" s="42">
        <f>'3'!AG13</f>
        <v>0</v>
      </c>
      <c r="AA18" s="42">
        <f>'3'!AJ13</f>
        <v>0</v>
      </c>
      <c r="AB18" s="56">
        <f>'3'!AK13</f>
        <v>0</v>
      </c>
      <c r="AC18" s="56">
        <f>'3'!AL13</f>
        <v>0</v>
      </c>
      <c r="AD18" s="42">
        <f>'3'!BH13</f>
        <v>0</v>
      </c>
      <c r="AE18" s="42">
        <f>'3'!BJ13</f>
        <v>0</v>
      </c>
      <c r="AF18" s="42">
        <f t="shared" si="8"/>
        <v>0</v>
      </c>
      <c r="AG18" s="42">
        <f>'3'!BM13</f>
        <v>0</v>
      </c>
      <c r="AH18" s="42">
        <f>'3'!BN13</f>
        <v>0</v>
      </c>
      <c r="AI18" s="42">
        <f>'3'!BQ13</f>
        <v>0</v>
      </c>
      <c r="AJ18" s="42">
        <f>'3'!BT13</f>
        <v>0</v>
      </c>
      <c r="AK18" s="56">
        <f>'3'!BU13</f>
        <v>0</v>
      </c>
      <c r="AL18" s="56">
        <f>'3'!BV13</f>
        <v>0</v>
      </c>
      <c r="AM18" s="100">
        <f>'3'!CR13</f>
        <v>0</v>
      </c>
      <c r="AN18" s="100">
        <f>'3'!CT13</f>
        <v>0</v>
      </c>
      <c r="AO18" s="100">
        <f t="shared" si="9"/>
        <v>0</v>
      </c>
      <c r="AP18" s="100">
        <f>'3'!CW13</f>
        <v>0</v>
      </c>
      <c r="AQ18" s="100">
        <f t="shared" si="10"/>
        <v>0</v>
      </c>
      <c r="AR18" s="100">
        <f>'3'!DA13</f>
        <v>0</v>
      </c>
      <c r="AS18" s="100">
        <f>'3'!DD13</f>
        <v>0</v>
      </c>
      <c r="AT18" s="128">
        <f>'3'!DE13</f>
        <v>0</v>
      </c>
      <c r="AU18" s="128">
        <f>'3'!DF13</f>
        <v>0</v>
      </c>
      <c r="AV18" s="42">
        <f>'3'!DG13</f>
        <v>0</v>
      </c>
      <c r="AW18" s="42">
        <f>'3'!DI13</f>
        <v>0</v>
      </c>
      <c r="AX18" s="42">
        <f t="shared" si="11"/>
        <v>0</v>
      </c>
      <c r="AY18" s="42">
        <f>'3'!DL13</f>
        <v>0</v>
      </c>
      <c r="AZ18" s="42">
        <f>'3'!DM13</f>
        <v>0</v>
      </c>
      <c r="BA18" s="42">
        <f>'3'!DP13</f>
        <v>0</v>
      </c>
      <c r="BB18" s="52">
        <f>'3'!DS13</f>
        <v>0</v>
      </c>
      <c r="BC18" s="56">
        <f t="shared" si="14"/>
        <v>0</v>
      </c>
      <c r="BD18" s="56">
        <f t="shared" si="15"/>
        <v>0</v>
      </c>
      <c r="BF18" s="37"/>
      <c r="BG18" s="37"/>
      <c r="BH18" s="37"/>
      <c r="BI18" s="37"/>
      <c r="BJ18" s="37"/>
      <c r="BK18" s="37"/>
      <c r="BL18" s="37"/>
      <c r="BM18" s="37"/>
      <c r="BN18" s="37"/>
      <c r="BO18" s="37"/>
      <c r="BP18" s="37"/>
      <c r="BS18" s="134" t="s">
        <v>218</v>
      </c>
      <c r="BT18" s="134" t="s">
        <v>219</v>
      </c>
      <c r="BV18" s="11" t="s">
        <v>437</v>
      </c>
      <c r="BW18" s="99" t="e">
        <f t="shared" si="12"/>
        <v>#DIV/0!</v>
      </c>
      <c r="BX18" s="100">
        <f>SUM(BX15:BX17)</f>
        <v>0</v>
      </c>
    </row>
    <row r="19" spans="1:76" ht="15.6" thickBot="1">
      <c r="A19" s="26">
        <v>27</v>
      </c>
      <c r="B19" s="25" t="s">
        <v>42</v>
      </c>
      <c r="C19" s="60"/>
      <c r="D19" s="61"/>
      <c r="E19" s="21" t="s">
        <v>506</v>
      </c>
      <c r="F19" s="25" t="s">
        <v>440</v>
      </c>
      <c r="G19" s="154" t="s">
        <v>542</v>
      </c>
      <c r="H19" s="110" t="s">
        <v>505</v>
      </c>
      <c r="I19" s="69" t="s">
        <v>533</v>
      </c>
      <c r="J19" s="70">
        <v>1445.8823529411766</v>
      </c>
      <c r="K19" s="147">
        <v>1408</v>
      </c>
      <c r="L19" s="151">
        <v>57</v>
      </c>
      <c r="M19" s="152" t="str">
        <f t="shared" si="4"/>
        <v>運輸・郵便</v>
      </c>
      <c r="N19" s="73">
        <f t="shared" si="0"/>
        <v>0</v>
      </c>
      <c r="O19" s="73">
        <f t="shared" si="1"/>
        <v>0</v>
      </c>
      <c r="P19" s="75">
        <f t="shared" si="5"/>
        <v>0</v>
      </c>
      <c r="Q19" s="223">
        <v>1</v>
      </c>
      <c r="R19" s="77">
        <f t="shared" si="6"/>
        <v>0</v>
      </c>
      <c r="U19" s="42">
        <f>'3'!X14</f>
        <v>0</v>
      </c>
      <c r="V19" s="42">
        <f>'3'!Z14</f>
        <v>0</v>
      </c>
      <c r="W19" s="42">
        <f t="shared" si="7"/>
        <v>0</v>
      </c>
      <c r="X19" s="42">
        <f>'3'!AC14</f>
        <v>0</v>
      </c>
      <c r="Y19" s="42">
        <f>'3'!AD14</f>
        <v>0</v>
      </c>
      <c r="Z19" s="42">
        <f>'3'!AG14</f>
        <v>0</v>
      </c>
      <c r="AA19" s="42">
        <f>'3'!AJ14</f>
        <v>0</v>
      </c>
      <c r="AB19" s="56">
        <f>'3'!AK14</f>
        <v>0</v>
      </c>
      <c r="AC19" s="56">
        <f>'3'!AL14</f>
        <v>0</v>
      </c>
      <c r="AD19" s="42">
        <f>'3'!BH14</f>
        <v>0</v>
      </c>
      <c r="AE19" s="42">
        <f>'3'!BJ14</f>
        <v>0</v>
      </c>
      <c r="AF19" s="42">
        <f t="shared" si="8"/>
        <v>0</v>
      </c>
      <c r="AG19" s="42">
        <f>'3'!BM14</f>
        <v>0</v>
      </c>
      <c r="AH19" s="42">
        <f>'3'!BN14</f>
        <v>0</v>
      </c>
      <c r="AI19" s="42">
        <f>'3'!BQ14</f>
        <v>0</v>
      </c>
      <c r="AJ19" s="42">
        <f>'3'!BT14</f>
        <v>0</v>
      </c>
      <c r="AK19" s="56">
        <f>'3'!BU14</f>
        <v>0</v>
      </c>
      <c r="AL19" s="56">
        <f>'3'!BV14</f>
        <v>0</v>
      </c>
      <c r="AM19" s="100">
        <f>'3'!CR14</f>
        <v>0</v>
      </c>
      <c r="AN19" s="100">
        <f>'3'!CT14</f>
        <v>0</v>
      </c>
      <c r="AO19" s="100">
        <f t="shared" si="9"/>
        <v>0</v>
      </c>
      <c r="AP19" s="100">
        <f>'3'!CW14</f>
        <v>0</v>
      </c>
      <c r="AQ19" s="100">
        <f t="shared" si="10"/>
        <v>0</v>
      </c>
      <c r="AR19" s="100">
        <f>'3'!DA14</f>
        <v>0</v>
      </c>
      <c r="AS19" s="100">
        <f>'3'!DD14</f>
        <v>0</v>
      </c>
      <c r="AT19" s="128">
        <f>'3'!DE14</f>
        <v>0</v>
      </c>
      <c r="AU19" s="128">
        <f>'3'!DF14</f>
        <v>0</v>
      </c>
      <c r="AV19" s="42">
        <f>'3'!DG14</f>
        <v>0</v>
      </c>
      <c r="AW19" s="42">
        <f>'3'!DI14</f>
        <v>0</v>
      </c>
      <c r="AX19" s="42">
        <f t="shared" si="11"/>
        <v>0</v>
      </c>
      <c r="AY19" s="42">
        <f>'3'!DL14</f>
        <v>0</v>
      </c>
      <c r="AZ19" s="42">
        <f>'3'!DM14</f>
        <v>0</v>
      </c>
      <c r="BA19" s="42">
        <f>'3'!DP14</f>
        <v>0</v>
      </c>
      <c r="BB19" s="52">
        <f>'3'!DS14</f>
        <v>0</v>
      </c>
      <c r="BC19" s="56">
        <f t="shared" si="14"/>
        <v>0</v>
      </c>
      <c r="BD19" s="56">
        <f t="shared" si="15"/>
        <v>0</v>
      </c>
      <c r="BF19" s="39" t="s">
        <v>208</v>
      </c>
      <c r="BG19" s="40"/>
      <c r="BH19" s="37"/>
      <c r="BI19" s="37"/>
      <c r="BJ19" s="37"/>
      <c r="BK19" s="37"/>
      <c r="BL19" s="37"/>
      <c r="BM19" s="37"/>
      <c r="BN19" s="37"/>
      <c r="BO19" s="37"/>
      <c r="BP19" s="37"/>
      <c r="BR19" s="11" t="s">
        <v>417</v>
      </c>
      <c r="BS19" s="102" t="e">
        <f>BT19/$BT$21</f>
        <v>#DIV/0!</v>
      </c>
      <c r="BT19" s="42">
        <f>BF12</f>
        <v>0</v>
      </c>
      <c r="BV19" s="11" t="s">
        <v>438</v>
      </c>
      <c r="BW19" s="101"/>
      <c r="BX19" s="100">
        <f>BA47</f>
        <v>0</v>
      </c>
    </row>
    <row r="20" spans="1:76">
      <c r="A20" s="26">
        <v>28</v>
      </c>
      <c r="B20" s="25" t="s">
        <v>48</v>
      </c>
      <c r="C20" s="60"/>
      <c r="D20" s="61"/>
      <c r="E20" s="21" t="s">
        <v>506</v>
      </c>
      <c r="F20" s="25" t="s">
        <v>441</v>
      </c>
      <c r="G20" s="64"/>
      <c r="H20" s="110" t="s">
        <v>505</v>
      </c>
      <c r="I20" s="69" t="s">
        <v>425</v>
      </c>
      <c r="J20" s="70">
        <v>8288.2352941176468</v>
      </c>
      <c r="K20" s="147">
        <v>0</v>
      </c>
      <c r="L20" s="61">
        <v>67</v>
      </c>
      <c r="M20" s="22" t="str">
        <f t="shared" si="4"/>
        <v>対個人サービス</v>
      </c>
      <c r="N20" s="73">
        <f t="shared" si="0"/>
        <v>0</v>
      </c>
      <c r="O20" s="73">
        <f t="shared" si="1"/>
        <v>0</v>
      </c>
      <c r="P20" s="75">
        <f t="shared" si="5"/>
        <v>0</v>
      </c>
      <c r="Q20" s="223">
        <v>1</v>
      </c>
      <c r="R20" s="77">
        <f t="shared" si="6"/>
        <v>0</v>
      </c>
      <c r="U20" s="42">
        <f>'3'!X15</f>
        <v>0</v>
      </c>
      <c r="V20" s="42">
        <f>'3'!Z15</f>
        <v>0</v>
      </c>
      <c r="W20" s="42">
        <f t="shared" si="7"/>
        <v>0</v>
      </c>
      <c r="X20" s="42">
        <f>'3'!AC15</f>
        <v>0</v>
      </c>
      <c r="Y20" s="42">
        <f>'3'!AD15</f>
        <v>0</v>
      </c>
      <c r="Z20" s="42">
        <f>'3'!AG15</f>
        <v>0</v>
      </c>
      <c r="AA20" s="42">
        <f>'3'!AJ15</f>
        <v>0</v>
      </c>
      <c r="AB20" s="56">
        <f>'3'!AK15</f>
        <v>0</v>
      </c>
      <c r="AC20" s="56">
        <f>'3'!AL15</f>
        <v>0</v>
      </c>
      <c r="AD20" s="42">
        <f>'3'!BH15</f>
        <v>0</v>
      </c>
      <c r="AE20" s="42">
        <f>'3'!BJ15</f>
        <v>0</v>
      </c>
      <c r="AF20" s="42">
        <f t="shared" si="8"/>
        <v>0</v>
      </c>
      <c r="AG20" s="42">
        <f>'3'!BM15</f>
        <v>0</v>
      </c>
      <c r="AH20" s="42">
        <f>'3'!BN15</f>
        <v>0</v>
      </c>
      <c r="AI20" s="42">
        <f>'3'!BQ15</f>
        <v>0</v>
      </c>
      <c r="AJ20" s="42">
        <f>'3'!BT15</f>
        <v>0</v>
      </c>
      <c r="AK20" s="56">
        <f>'3'!BU15</f>
        <v>0</v>
      </c>
      <c r="AL20" s="56">
        <f>'3'!BV15</f>
        <v>0</v>
      </c>
      <c r="AM20" s="100">
        <f>'3'!CR15</f>
        <v>0</v>
      </c>
      <c r="AN20" s="100">
        <f>'3'!CT15</f>
        <v>0</v>
      </c>
      <c r="AO20" s="100">
        <f t="shared" si="9"/>
        <v>0</v>
      </c>
      <c r="AP20" s="100">
        <f>'3'!CW15</f>
        <v>0</v>
      </c>
      <c r="AQ20" s="100">
        <f t="shared" si="10"/>
        <v>0</v>
      </c>
      <c r="AR20" s="100">
        <f>'3'!DA15</f>
        <v>0</v>
      </c>
      <c r="AS20" s="100">
        <f>'3'!DD15</f>
        <v>0</v>
      </c>
      <c r="AT20" s="128">
        <f>'3'!DE15</f>
        <v>0</v>
      </c>
      <c r="AU20" s="128">
        <f>'3'!DF15</f>
        <v>0</v>
      </c>
      <c r="AV20" s="42">
        <f>'3'!DG15</f>
        <v>0</v>
      </c>
      <c r="AW20" s="42">
        <f>'3'!DI15</f>
        <v>0</v>
      </c>
      <c r="AX20" s="42">
        <f t="shared" si="11"/>
        <v>0</v>
      </c>
      <c r="AY20" s="42">
        <f>'3'!DL15</f>
        <v>0</v>
      </c>
      <c r="AZ20" s="42">
        <f>'3'!DM15</f>
        <v>0</v>
      </c>
      <c r="BA20" s="42">
        <f>'3'!DP15</f>
        <v>0</v>
      </c>
      <c r="BB20" s="52">
        <f>'3'!DS15</f>
        <v>0</v>
      </c>
      <c r="BC20" s="56">
        <f t="shared" si="14"/>
        <v>0</v>
      </c>
      <c r="BD20" s="56">
        <f t="shared" si="15"/>
        <v>0</v>
      </c>
      <c r="BF20" s="34">
        <f>U47</f>
        <v>0</v>
      </c>
      <c r="BG20" s="36" t="s">
        <v>498</v>
      </c>
      <c r="BH20" s="37"/>
      <c r="BI20" s="37"/>
      <c r="BJ20" s="37"/>
      <c r="BK20" s="37"/>
      <c r="BL20" s="37"/>
      <c r="BM20" s="37"/>
      <c r="BN20" s="37"/>
      <c r="BO20" s="37"/>
      <c r="BP20" s="37"/>
      <c r="BR20" s="11" t="s">
        <v>532</v>
      </c>
      <c r="BS20" s="102" t="e">
        <f>BT20/$BT$21</f>
        <v>#DIV/0!</v>
      </c>
      <c r="BT20" s="42">
        <f>BF46</f>
        <v>0</v>
      </c>
    </row>
    <row r="21" spans="1:76">
      <c r="A21" s="26">
        <v>29</v>
      </c>
      <c r="B21" s="25" t="s">
        <v>10</v>
      </c>
      <c r="C21" s="60"/>
      <c r="D21" s="61"/>
      <c r="E21" s="21" t="s">
        <v>506</v>
      </c>
      <c r="F21" s="25" t="s">
        <v>442</v>
      </c>
      <c r="G21" s="65"/>
      <c r="H21" s="110" t="s">
        <v>505</v>
      </c>
      <c r="I21" s="69" t="s">
        <v>426</v>
      </c>
      <c r="J21" s="70">
        <v>4233.5294117647063</v>
      </c>
      <c r="K21" s="147">
        <v>2075</v>
      </c>
      <c r="L21" s="61">
        <v>67</v>
      </c>
      <c r="M21" s="22" t="str">
        <f t="shared" si="4"/>
        <v>対個人サービス</v>
      </c>
      <c r="N21" s="73">
        <f t="shared" si="0"/>
        <v>0</v>
      </c>
      <c r="O21" s="73">
        <f t="shared" si="1"/>
        <v>0</v>
      </c>
      <c r="P21" s="75">
        <f t="shared" si="5"/>
        <v>0</v>
      </c>
      <c r="Q21" s="223">
        <v>1</v>
      </c>
      <c r="R21" s="77">
        <f t="shared" si="6"/>
        <v>0</v>
      </c>
      <c r="U21" s="42">
        <f>'3'!X16</f>
        <v>0</v>
      </c>
      <c r="V21" s="42">
        <f>'3'!Z16</f>
        <v>0</v>
      </c>
      <c r="W21" s="42">
        <f t="shared" si="7"/>
        <v>0</v>
      </c>
      <c r="X21" s="42">
        <f>'3'!AC16</f>
        <v>0</v>
      </c>
      <c r="Y21" s="42">
        <f>'3'!AD16</f>
        <v>0</v>
      </c>
      <c r="Z21" s="42">
        <f>'3'!AG16</f>
        <v>0</v>
      </c>
      <c r="AA21" s="42">
        <f>'3'!AJ16</f>
        <v>0</v>
      </c>
      <c r="AB21" s="56">
        <f>'3'!AK16</f>
        <v>0</v>
      </c>
      <c r="AC21" s="56">
        <f>'3'!AL16</f>
        <v>0</v>
      </c>
      <c r="AD21" s="42">
        <f>'3'!BH16</f>
        <v>0</v>
      </c>
      <c r="AE21" s="42">
        <f>'3'!BJ16</f>
        <v>0</v>
      </c>
      <c r="AF21" s="42">
        <f t="shared" si="8"/>
        <v>0</v>
      </c>
      <c r="AG21" s="42">
        <f>'3'!BM16</f>
        <v>0</v>
      </c>
      <c r="AH21" s="42">
        <f>'3'!BN16</f>
        <v>0</v>
      </c>
      <c r="AI21" s="42">
        <f>'3'!BQ16</f>
        <v>0</v>
      </c>
      <c r="AJ21" s="42">
        <f>'3'!BT16</f>
        <v>0</v>
      </c>
      <c r="AK21" s="56">
        <f>'3'!BU16</f>
        <v>0</v>
      </c>
      <c r="AL21" s="56">
        <f>'3'!BV16</f>
        <v>0</v>
      </c>
      <c r="AM21" s="100">
        <f>'3'!CR16</f>
        <v>0</v>
      </c>
      <c r="AN21" s="100">
        <f>'3'!CT16</f>
        <v>0</v>
      </c>
      <c r="AO21" s="100">
        <f t="shared" si="9"/>
        <v>0</v>
      </c>
      <c r="AP21" s="100">
        <f>'3'!CW16</f>
        <v>0</v>
      </c>
      <c r="AQ21" s="100">
        <f t="shared" si="10"/>
        <v>0</v>
      </c>
      <c r="AR21" s="100">
        <f>'3'!DA16</f>
        <v>0</v>
      </c>
      <c r="AS21" s="100">
        <f>'3'!DD16</f>
        <v>0</v>
      </c>
      <c r="AT21" s="128">
        <f>'3'!DE16</f>
        <v>0</v>
      </c>
      <c r="AU21" s="128">
        <f>'3'!DF16</f>
        <v>0</v>
      </c>
      <c r="AV21" s="42">
        <f>'3'!DG16</f>
        <v>0</v>
      </c>
      <c r="AW21" s="42">
        <f>'3'!DI16</f>
        <v>0</v>
      </c>
      <c r="AX21" s="42">
        <f t="shared" si="11"/>
        <v>0</v>
      </c>
      <c r="AY21" s="42">
        <f>'3'!DL16</f>
        <v>0</v>
      </c>
      <c r="AZ21" s="42">
        <f>'3'!DM16</f>
        <v>0</v>
      </c>
      <c r="BA21" s="42">
        <f>'3'!DP16</f>
        <v>0</v>
      </c>
      <c r="BB21" s="52">
        <f>'3'!DS16</f>
        <v>0</v>
      </c>
      <c r="BC21" s="56">
        <f t="shared" si="14"/>
        <v>0</v>
      </c>
      <c r="BD21" s="56">
        <f t="shared" si="15"/>
        <v>0</v>
      </c>
      <c r="BF21" s="37"/>
      <c r="BG21" s="37"/>
      <c r="BH21" s="37"/>
      <c r="BI21" s="37"/>
      <c r="BJ21" s="37"/>
      <c r="BK21" s="37"/>
      <c r="BL21" s="37"/>
      <c r="BM21" s="37"/>
      <c r="BN21" s="37"/>
      <c r="BO21" s="37"/>
      <c r="BP21" s="37"/>
      <c r="BR21" s="11" t="s">
        <v>406</v>
      </c>
      <c r="BS21" s="102" t="e">
        <f>BT21/$BT$21</f>
        <v>#DIV/0!</v>
      </c>
      <c r="BT21" s="42">
        <f>SUM(BT19:BT20)</f>
        <v>0</v>
      </c>
    </row>
    <row r="22" spans="1:76">
      <c r="A22" s="26">
        <v>30</v>
      </c>
      <c r="B22" s="25" t="s">
        <v>11</v>
      </c>
      <c r="C22" s="60"/>
      <c r="D22" s="61"/>
      <c r="E22" s="21" t="s">
        <v>506</v>
      </c>
      <c r="F22" s="25" t="s">
        <v>443</v>
      </c>
      <c r="G22" s="65"/>
      <c r="H22" s="110" t="s">
        <v>505</v>
      </c>
      <c r="I22" s="69" t="s">
        <v>473</v>
      </c>
      <c r="J22" s="70">
        <v>845.88235294117646</v>
      </c>
      <c r="K22" s="147">
        <v>601</v>
      </c>
      <c r="L22" s="61">
        <v>11</v>
      </c>
      <c r="M22" s="22" t="str">
        <f t="shared" si="4"/>
        <v>飲食料品</v>
      </c>
      <c r="N22" s="73">
        <f t="shared" si="0"/>
        <v>0</v>
      </c>
      <c r="O22" s="73">
        <f t="shared" si="1"/>
        <v>0</v>
      </c>
      <c r="P22" s="75">
        <f t="shared" si="5"/>
        <v>0</v>
      </c>
      <c r="Q22" s="190">
        <f>IFERROR(VLOOKUP(M22,'2'!$B$5:$C$42,2,FALSE),0)</f>
        <v>9.4629584517824439E-2</v>
      </c>
      <c r="R22" s="77">
        <f t="shared" si="6"/>
        <v>0</v>
      </c>
      <c r="U22" s="42">
        <f>'3'!X17</f>
        <v>0</v>
      </c>
      <c r="V22" s="42">
        <f>'3'!Z17</f>
        <v>0</v>
      </c>
      <c r="W22" s="42">
        <f t="shared" si="7"/>
        <v>0</v>
      </c>
      <c r="X22" s="42">
        <f>'3'!AC17</f>
        <v>0</v>
      </c>
      <c r="Y22" s="42">
        <f>'3'!AD17</f>
        <v>0</v>
      </c>
      <c r="Z22" s="42">
        <f>'3'!AG17</f>
        <v>0</v>
      </c>
      <c r="AA22" s="42">
        <f>'3'!AJ17</f>
        <v>0</v>
      </c>
      <c r="AB22" s="56">
        <f>'3'!AK17</f>
        <v>0</v>
      </c>
      <c r="AC22" s="56">
        <f>'3'!AL17</f>
        <v>0</v>
      </c>
      <c r="AD22" s="42">
        <f>'3'!BH17</f>
        <v>0</v>
      </c>
      <c r="AE22" s="42">
        <f>'3'!BJ17</f>
        <v>0</v>
      </c>
      <c r="AF22" s="42">
        <f t="shared" si="8"/>
        <v>0</v>
      </c>
      <c r="AG22" s="42">
        <f>'3'!BM17</f>
        <v>0</v>
      </c>
      <c r="AH22" s="42">
        <f>'3'!BN17</f>
        <v>0</v>
      </c>
      <c r="AI22" s="42">
        <f>'3'!BQ17</f>
        <v>0</v>
      </c>
      <c r="AJ22" s="42">
        <f>'3'!BT17</f>
        <v>0</v>
      </c>
      <c r="AK22" s="56">
        <f>'3'!BU17</f>
        <v>0</v>
      </c>
      <c r="AL22" s="56">
        <f>'3'!BV17</f>
        <v>0</v>
      </c>
      <c r="AM22" s="100">
        <f>'3'!CR17</f>
        <v>0</v>
      </c>
      <c r="AN22" s="100">
        <f>'3'!CT17</f>
        <v>0</v>
      </c>
      <c r="AO22" s="100">
        <f t="shared" si="9"/>
        <v>0</v>
      </c>
      <c r="AP22" s="100">
        <f>'3'!CW17</f>
        <v>0</v>
      </c>
      <c r="AQ22" s="100">
        <f t="shared" si="10"/>
        <v>0</v>
      </c>
      <c r="AR22" s="100">
        <f>'3'!DA17</f>
        <v>0</v>
      </c>
      <c r="AS22" s="100">
        <f>'3'!DD17</f>
        <v>0</v>
      </c>
      <c r="AT22" s="128">
        <f>'3'!DE17</f>
        <v>0</v>
      </c>
      <c r="AU22" s="128">
        <f>'3'!DF17</f>
        <v>0</v>
      </c>
      <c r="AV22" s="42">
        <f>'3'!DG17</f>
        <v>0</v>
      </c>
      <c r="AW22" s="42">
        <f>'3'!DI17</f>
        <v>0</v>
      </c>
      <c r="AX22" s="42">
        <f t="shared" si="11"/>
        <v>0</v>
      </c>
      <c r="AY22" s="42">
        <f>'3'!DL17</f>
        <v>0</v>
      </c>
      <c r="AZ22" s="42">
        <f>'3'!DM17</f>
        <v>0</v>
      </c>
      <c r="BA22" s="42">
        <f>'3'!DP17</f>
        <v>0</v>
      </c>
      <c r="BB22" s="52">
        <f>'3'!DS17</f>
        <v>0</v>
      </c>
      <c r="BC22" s="56">
        <f t="shared" si="14"/>
        <v>0</v>
      </c>
      <c r="BD22" s="56">
        <f t="shared" si="15"/>
        <v>0</v>
      </c>
      <c r="BF22" s="37"/>
      <c r="BG22" s="37"/>
      <c r="BH22" s="37"/>
      <c r="BI22" s="37"/>
      <c r="BJ22" s="37"/>
      <c r="BK22" s="37"/>
      <c r="BL22" s="37"/>
      <c r="BM22" s="37"/>
      <c r="BN22" s="37"/>
      <c r="BO22" s="37"/>
      <c r="BP22" s="37"/>
    </row>
    <row r="23" spans="1:76">
      <c r="A23" s="26">
        <v>31</v>
      </c>
      <c r="B23" s="25" t="s">
        <v>12</v>
      </c>
      <c r="C23" s="60"/>
      <c r="D23" s="61"/>
      <c r="E23" s="21" t="s">
        <v>506</v>
      </c>
      <c r="F23" s="25" t="s">
        <v>444</v>
      </c>
      <c r="G23" s="65"/>
      <c r="H23" s="110" t="s">
        <v>505</v>
      </c>
      <c r="I23" s="69" t="s">
        <v>725</v>
      </c>
      <c r="J23" s="70">
        <v>204.11764705882354</v>
      </c>
      <c r="K23" s="147">
        <v>339</v>
      </c>
      <c r="L23" s="61">
        <v>1</v>
      </c>
      <c r="M23" s="22" t="str">
        <f>IFERROR(VLOOKUP(L23,$A$9:$B$46,2,FALSE),"")</f>
        <v>農林漁業</v>
      </c>
      <c r="N23" s="73">
        <f t="shared" si="0"/>
        <v>0</v>
      </c>
      <c r="O23" s="73">
        <f t="shared" si="1"/>
        <v>0</v>
      </c>
      <c r="P23" s="75">
        <f t="shared" si="5"/>
        <v>0</v>
      </c>
      <c r="Q23" s="190">
        <f>IFERROR(VLOOKUP(M23,'2'!$B$5:$C$42,2,FALSE),0)</f>
        <v>7.4098991696379346E-2</v>
      </c>
      <c r="R23" s="77">
        <f t="shared" si="6"/>
        <v>0</v>
      </c>
      <c r="U23" s="42">
        <f>'3'!X18</f>
        <v>0</v>
      </c>
      <c r="V23" s="42">
        <f>'3'!Z18</f>
        <v>0</v>
      </c>
      <c r="W23" s="42">
        <f t="shared" si="7"/>
        <v>0</v>
      </c>
      <c r="X23" s="42">
        <f>'3'!AC18</f>
        <v>0</v>
      </c>
      <c r="Y23" s="42">
        <f>'3'!AD18</f>
        <v>0</v>
      </c>
      <c r="Z23" s="42">
        <f>'3'!AG18</f>
        <v>0</v>
      </c>
      <c r="AA23" s="42">
        <f>'3'!AJ18</f>
        <v>0</v>
      </c>
      <c r="AB23" s="56">
        <f>'3'!AK18</f>
        <v>0</v>
      </c>
      <c r="AC23" s="56">
        <f>'3'!AL18</f>
        <v>0</v>
      </c>
      <c r="AD23" s="42">
        <f>'3'!BH18</f>
        <v>0</v>
      </c>
      <c r="AE23" s="42">
        <f>'3'!BJ18</f>
        <v>0</v>
      </c>
      <c r="AF23" s="42">
        <f t="shared" si="8"/>
        <v>0</v>
      </c>
      <c r="AG23" s="42">
        <f>'3'!BM18</f>
        <v>0</v>
      </c>
      <c r="AH23" s="42">
        <f>'3'!BN18</f>
        <v>0</v>
      </c>
      <c r="AI23" s="42">
        <f>'3'!BQ18</f>
        <v>0</v>
      </c>
      <c r="AJ23" s="42">
        <f>'3'!BT18</f>
        <v>0</v>
      </c>
      <c r="AK23" s="56">
        <f>'3'!BU18</f>
        <v>0</v>
      </c>
      <c r="AL23" s="56">
        <f>'3'!BV18</f>
        <v>0</v>
      </c>
      <c r="AM23" s="100">
        <f>'3'!CR18</f>
        <v>0</v>
      </c>
      <c r="AN23" s="100">
        <f>'3'!CT18</f>
        <v>0</v>
      </c>
      <c r="AO23" s="100">
        <f t="shared" si="9"/>
        <v>0</v>
      </c>
      <c r="AP23" s="100">
        <f>'3'!CW18</f>
        <v>0</v>
      </c>
      <c r="AQ23" s="100">
        <f t="shared" si="10"/>
        <v>0</v>
      </c>
      <c r="AR23" s="100">
        <f>'3'!DA18</f>
        <v>0</v>
      </c>
      <c r="AS23" s="100">
        <f>'3'!DD18</f>
        <v>0</v>
      </c>
      <c r="AT23" s="128">
        <f>'3'!DE18</f>
        <v>0</v>
      </c>
      <c r="AU23" s="128">
        <f>'3'!DF18</f>
        <v>0</v>
      </c>
      <c r="AV23" s="42">
        <f>'3'!DG18</f>
        <v>0</v>
      </c>
      <c r="AW23" s="42">
        <f>'3'!DI18</f>
        <v>0</v>
      </c>
      <c r="AX23" s="42">
        <f t="shared" si="11"/>
        <v>0</v>
      </c>
      <c r="AY23" s="42">
        <f>'3'!DL18</f>
        <v>0</v>
      </c>
      <c r="AZ23" s="42">
        <f>'3'!DM18</f>
        <v>0</v>
      </c>
      <c r="BA23" s="42">
        <f>'3'!DP18</f>
        <v>0</v>
      </c>
      <c r="BB23" s="52">
        <f>'3'!DS18</f>
        <v>0</v>
      </c>
      <c r="BC23" s="56">
        <f t="shared" si="14"/>
        <v>0</v>
      </c>
      <c r="BD23" s="56">
        <f t="shared" si="15"/>
        <v>0</v>
      </c>
      <c r="BF23" s="39" t="s">
        <v>209</v>
      </c>
      <c r="BG23" s="41"/>
      <c r="BH23" s="41"/>
      <c r="BI23" s="41"/>
      <c r="BJ23" s="41" t="s">
        <v>210</v>
      </c>
      <c r="BK23" s="40"/>
      <c r="BL23" s="37"/>
      <c r="BM23" s="37"/>
      <c r="BN23" s="37"/>
      <c r="BO23" s="37"/>
      <c r="BP23" s="37"/>
    </row>
    <row r="24" spans="1:76">
      <c r="A24" s="26">
        <v>32</v>
      </c>
      <c r="B24" s="25" t="s">
        <v>13</v>
      </c>
      <c r="C24" s="60"/>
      <c r="D24" s="61"/>
      <c r="E24" s="21" t="s">
        <v>506</v>
      </c>
      <c r="F24" s="25" t="s">
        <v>445</v>
      </c>
      <c r="G24" s="65"/>
      <c r="H24" s="110" t="s">
        <v>505</v>
      </c>
      <c r="I24" s="69" t="s">
        <v>726</v>
      </c>
      <c r="J24" s="70">
        <v>237.05882352941177</v>
      </c>
      <c r="K24" s="147">
        <v>235</v>
      </c>
      <c r="L24" s="61">
        <v>1</v>
      </c>
      <c r="M24" s="22" t="str">
        <f t="shared" si="4"/>
        <v>農林漁業</v>
      </c>
      <c r="N24" s="73">
        <f t="shared" si="0"/>
        <v>0</v>
      </c>
      <c r="O24" s="73">
        <f t="shared" si="1"/>
        <v>0</v>
      </c>
      <c r="P24" s="75">
        <f t="shared" si="5"/>
        <v>0</v>
      </c>
      <c r="Q24" s="190">
        <f>IFERROR(VLOOKUP(M24,'2'!$B$5:$C$42,2,FALSE),0)</f>
        <v>7.4098991696379346E-2</v>
      </c>
      <c r="R24" s="77">
        <f t="shared" si="6"/>
        <v>0</v>
      </c>
      <c r="U24" s="42">
        <f>'3'!X19</f>
        <v>0</v>
      </c>
      <c r="V24" s="42">
        <f>'3'!Z19</f>
        <v>0</v>
      </c>
      <c r="W24" s="42">
        <f t="shared" si="7"/>
        <v>0</v>
      </c>
      <c r="X24" s="42">
        <f>'3'!AC19</f>
        <v>0</v>
      </c>
      <c r="Y24" s="42">
        <f>'3'!AD19</f>
        <v>0</v>
      </c>
      <c r="Z24" s="42">
        <f>'3'!AG19</f>
        <v>0</v>
      </c>
      <c r="AA24" s="42">
        <f>'3'!AJ19</f>
        <v>0</v>
      </c>
      <c r="AB24" s="56">
        <f>'3'!AK19</f>
        <v>0</v>
      </c>
      <c r="AC24" s="56">
        <f>'3'!AL19</f>
        <v>0</v>
      </c>
      <c r="AD24" s="42">
        <f>'3'!BH19</f>
        <v>0</v>
      </c>
      <c r="AE24" s="42">
        <f>'3'!BJ19</f>
        <v>0</v>
      </c>
      <c r="AF24" s="42">
        <f t="shared" si="8"/>
        <v>0</v>
      </c>
      <c r="AG24" s="42">
        <f>'3'!BM19</f>
        <v>0</v>
      </c>
      <c r="AH24" s="42">
        <f>'3'!BN19</f>
        <v>0</v>
      </c>
      <c r="AI24" s="42">
        <f>'3'!BQ19</f>
        <v>0</v>
      </c>
      <c r="AJ24" s="42">
        <f>'3'!BT19</f>
        <v>0</v>
      </c>
      <c r="AK24" s="56">
        <f>'3'!BU19</f>
        <v>0</v>
      </c>
      <c r="AL24" s="56">
        <f>'3'!BV19</f>
        <v>0</v>
      </c>
      <c r="AM24" s="100">
        <f>'3'!CR19</f>
        <v>0</v>
      </c>
      <c r="AN24" s="100">
        <f>'3'!CT19</f>
        <v>0</v>
      </c>
      <c r="AO24" s="100">
        <f t="shared" si="9"/>
        <v>0</v>
      </c>
      <c r="AP24" s="100">
        <f>'3'!CW19</f>
        <v>0</v>
      </c>
      <c r="AQ24" s="100">
        <f t="shared" si="10"/>
        <v>0</v>
      </c>
      <c r="AR24" s="100">
        <f>'3'!DA19</f>
        <v>0</v>
      </c>
      <c r="AS24" s="100">
        <f>'3'!DD19</f>
        <v>0</v>
      </c>
      <c r="AT24" s="128">
        <f>'3'!DE19</f>
        <v>0</v>
      </c>
      <c r="AU24" s="128">
        <f>'3'!DF19</f>
        <v>0</v>
      </c>
      <c r="AV24" s="42">
        <f>'3'!DG19</f>
        <v>0</v>
      </c>
      <c r="AW24" s="42">
        <f>'3'!DI19</f>
        <v>0</v>
      </c>
      <c r="AX24" s="42">
        <f t="shared" si="11"/>
        <v>0</v>
      </c>
      <c r="AY24" s="42">
        <f>'3'!DL19</f>
        <v>0</v>
      </c>
      <c r="AZ24" s="42">
        <f>'3'!DM19</f>
        <v>0</v>
      </c>
      <c r="BA24" s="42">
        <f>'3'!DP19</f>
        <v>0</v>
      </c>
      <c r="BB24" s="52">
        <f>'3'!DS19</f>
        <v>0</v>
      </c>
      <c r="BC24" s="56">
        <f t="shared" si="14"/>
        <v>0</v>
      </c>
      <c r="BD24" s="56">
        <f t="shared" si="15"/>
        <v>0</v>
      </c>
      <c r="BF24" s="34">
        <f>W47</f>
        <v>0</v>
      </c>
      <c r="BG24" s="35" t="s">
        <v>498</v>
      </c>
      <c r="BH24" s="35"/>
      <c r="BI24" s="35"/>
      <c r="BJ24" s="35">
        <f>V47</f>
        <v>0</v>
      </c>
      <c r="BK24" s="36" t="s">
        <v>498</v>
      </c>
      <c r="BL24" s="37"/>
      <c r="BM24" s="37"/>
      <c r="BN24" s="37"/>
      <c r="BO24" s="37"/>
      <c r="BP24" s="37"/>
    </row>
    <row r="25" spans="1:76">
      <c r="A25" s="26">
        <v>33</v>
      </c>
      <c r="B25" s="25" t="s">
        <v>120</v>
      </c>
      <c r="C25" s="60"/>
      <c r="D25" s="61"/>
      <c r="E25" s="21" t="s">
        <v>506</v>
      </c>
      <c r="F25" s="25" t="s">
        <v>446</v>
      </c>
      <c r="G25" s="65"/>
      <c r="H25" s="110" t="s">
        <v>505</v>
      </c>
      <c r="I25" s="69" t="s">
        <v>727</v>
      </c>
      <c r="J25" s="70">
        <v>450.58823529411768</v>
      </c>
      <c r="K25" s="147">
        <v>442</v>
      </c>
      <c r="L25" s="61">
        <v>11</v>
      </c>
      <c r="M25" s="22" t="str">
        <f t="shared" si="4"/>
        <v>飲食料品</v>
      </c>
      <c r="N25" s="73">
        <f t="shared" si="0"/>
        <v>0</v>
      </c>
      <c r="O25" s="73">
        <f t="shared" si="1"/>
        <v>0</v>
      </c>
      <c r="P25" s="75">
        <f t="shared" si="5"/>
        <v>0</v>
      </c>
      <c r="Q25" s="190">
        <f>IFERROR(VLOOKUP(M25,'2'!$B$5:$C$42,2,FALSE),0)</f>
        <v>9.4629584517824439E-2</v>
      </c>
      <c r="R25" s="77">
        <f t="shared" si="6"/>
        <v>0</v>
      </c>
      <c r="U25" s="42">
        <f>'3'!X20</f>
        <v>0</v>
      </c>
      <c r="V25" s="42">
        <f>'3'!Z20</f>
        <v>0</v>
      </c>
      <c r="W25" s="42">
        <f t="shared" si="7"/>
        <v>0</v>
      </c>
      <c r="X25" s="42">
        <f>'3'!AC20</f>
        <v>0</v>
      </c>
      <c r="Y25" s="42">
        <f>'3'!AD20</f>
        <v>0</v>
      </c>
      <c r="Z25" s="42">
        <f>'3'!AG20</f>
        <v>0</v>
      </c>
      <c r="AA25" s="42">
        <f>'3'!AJ20</f>
        <v>0</v>
      </c>
      <c r="AB25" s="56">
        <f>'3'!AK20</f>
        <v>0</v>
      </c>
      <c r="AC25" s="56">
        <f>'3'!AL20</f>
        <v>0</v>
      </c>
      <c r="AD25" s="42">
        <f>'3'!BH20</f>
        <v>0</v>
      </c>
      <c r="AE25" s="42">
        <f>'3'!BJ20</f>
        <v>0</v>
      </c>
      <c r="AF25" s="42">
        <f t="shared" si="8"/>
        <v>0</v>
      </c>
      <c r="AG25" s="42">
        <f>'3'!BM20</f>
        <v>0</v>
      </c>
      <c r="AH25" s="42">
        <f>'3'!BN20</f>
        <v>0</v>
      </c>
      <c r="AI25" s="42">
        <f>'3'!BQ20</f>
        <v>0</v>
      </c>
      <c r="AJ25" s="42">
        <f>'3'!BT20</f>
        <v>0</v>
      </c>
      <c r="AK25" s="56">
        <f>'3'!BU20</f>
        <v>0</v>
      </c>
      <c r="AL25" s="56">
        <f>'3'!BV20</f>
        <v>0</v>
      </c>
      <c r="AM25" s="100">
        <f>'3'!CR20</f>
        <v>0</v>
      </c>
      <c r="AN25" s="100">
        <f>'3'!CT20</f>
        <v>0</v>
      </c>
      <c r="AO25" s="100">
        <f t="shared" si="9"/>
        <v>0</v>
      </c>
      <c r="AP25" s="100">
        <f>'3'!CW20</f>
        <v>0</v>
      </c>
      <c r="AQ25" s="100">
        <f t="shared" si="10"/>
        <v>0</v>
      </c>
      <c r="AR25" s="100">
        <f>'3'!DA20</f>
        <v>0</v>
      </c>
      <c r="AS25" s="100">
        <f>'3'!DD20</f>
        <v>0</v>
      </c>
      <c r="AT25" s="128">
        <f>'3'!DE20</f>
        <v>0</v>
      </c>
      <c r="AU25" s="128">
        <f>'3'!DF20</f>
        <v>0</v>
      </c>
      <c r="AV25" s="42">
        <f>'3'!DG20</f>
        <v>0</v>
      </c>
      <c r="AW25" s="42">
        <f>'3'!DI20</f>
        <v>0</v>
      </c>
      <c r="AX25" s="42">
        <f t="shared" si="11"/>
        <v>0</v>
      </c>
      <c r="AY25" s="42">
        <f>'3'!DL20</f>
        <v>0</v>
      </c>
      <c r="AZ25" s="42">
        <f>'3'!DM20</f>
        <v>0</v>
      </c>
      <c r="BA25" s="42">
        <f>'3'!DP20</f>
        <v>0</v>
      </c>
      <c r="BB25" s="52">
        <f>'3'!DS20</f>
        <v>0</v>
      </c>
      <c r="BC25" s="56">
        <f t="shared" si="14"/>
        <v>0</v>
      </c>
      <c r="BD25" s="56">
        <f t="shared" si="15"/>
        <v>0</v>
      </c>
      <c r="BF25" s="37"/>
      <c r="BG25" s="37"/>
      <c r="BH25" s="37"/>
      <c r="BI25" s="37"/>
      <c r="BJ25" s="37"/>
      <c r="BK25" s="37"/>
      <c r="BL25" s="37"/>
      <c r="BM25" s="37"/>
      <c r="BN25" s="37"/>
      <c r="BO25" s="37"/>
      <c r="BP25" s="37"/>
    </row>
    <row r="26" spans="1:76" ht="15.6" thickBot="1">
      <c r="A26" s="26">
        <v>34</v>
      </c>
      <c r="B26" s="25" t="s">
        <v>548</v>
      </c>
      <c r="C26" s="60"/>
      <c r="D26" s="61"/>
      <c r="E26" s="21" t="s">
        <v>506</v>
      </c>
      <c r="F26" s="25" t="s">
        <v>447</v>
      </c>
      <c r="G26" s="66"/>
      <c r="H26" s="110" t="s">
        <v>505</v>
      </c>
      <c r="I26" s="69" t="s">
        <v>728</v>
      </c>
      <c r="J26" s="70">
        <v>347.05882352941177</v>
      </c>
      <c r="K26" s="147">
        <v>466</v>
      </c>
      <c r="L26" s="61">
        <v>15</v>
      </c>
      <c r="M26" s="22" t="str">
        <f t="shared" si="4"/>
        <v>繊維製品</v>
      </c>
      <c r="N26" s="73">
        <f t="shared" si="0"/>
        <v>0</v>
      </c>
      <c r="O26" s="73">
        <f t="shared" si="1"/>
        <v>0</v>
      </c>
      <c r="P26" s="75">
        <f t="shared" si="5"/>
        <v>0</v>
      </c>
      <c r="Q26" s="190">
        <f>IFERROR(VLOOKUP(M26,'2'!$B$5:$C$42,2,FALSE),0)</f>
        <v>2.0855282707945011E-2</v>
      </c>
      <c r="R26" s="77">
        <f t="shared" si="6"/>
        <v>0</v>
      </c>
      <c r="U26" s="42">
        <f>'3'!X21</f>
        <v>0</v>
      </c>
      <c r="V26" s="42">
        <f>'3'!Z21</f>
        <v>0</v>
      </c>
      <c r="W26" s="42">
        <f t="shared" si="7"/>
        <v>0</v>
      </c>
      <c r="X26" s="42">
        <f>'3'!AC21</f>
        <v>0</v>
      </c>
      <c r="Y26" s="42">
        <f>'3'!AD21</f>
        <v>0</v>
      </c>
      <c r="Z26" s="42">
        <f>'3'!AG21</f>
        <v>0</v>
      </c>
      <c r="AA26" s="42">
        <f>'3'!AJ21</f>
        <v>0</v>
      </c>
      <c r="AB26" s="56">
        <f>'3'!AK21</f>
        <v>0</v>
      </c>
      <c r="AC26" s="56">
        <f>'3'!AL21</f>
        <v>0</v>
      </c>
      <c r="AD26" s="42">
        <f>'3'!BH21</f>
        <v>0</v>
      </c>
      <c r="AE26" s="42">
        <f>'3'!BJ21</f>
        <v>0</v>
      </c>
      <c r="AF26" s="42">
        <f t="shared" si="8"/>
        <v>0</v>
      </c>
      <c r="AG26" s="42">
        <f>'3'!BM21</f>
        <v>0</v>
      </c>
      <c r="AH26" s="42">
        <f>'3'!BN21</f>
        <v>0</v>
      </c>
      <c r="AI26" s="42">
        <f>'3'!BQ21</f>
        <v>0</v>
      </c>
      <c r="AJ26" s="42">
        <f>'3'!BT21</f>
        <v>0</v>
      </c>
      <c r="AK26" s="56">
        <f>'3'!BU21</f>
        <v>0</v>
      </c>
      <c r="AL26" s="56">
        <f>'3'!BV21</f>
        <v>0</v>
      </c>
      <c r="AM26" s="100">
        <f>'3'!CR21</f>
        <v>0</v>
      </c>
      <c r="AN26" s="100">
        <f>'3'!CT21</f>
        <v>0</v>
      </c>
      <c r="AO26" s="100">
        <f t="shared" si="9"/>
        <v>0</v>
      </c>
      <c r="AP26" s="100">
        <f>'3'!CW21</f>
        <v>0</v>
      </c>
      <c r="AQ26" s="100">
        <f t="shared" si="10"/>
        <v>0</v>
      </c>
      <c r="AR26" s="100">
        <f>'3'!DA21</f>
        <v>0</v>
      </c>
      <c r="AS26" s="100">
        <f>'3'!DD21</f>
        <v>0</v>
      </c>
      <c r="AT26" s="128">
        <f>'3'!DE21</f>
        <v>0</v>
      </c>
      <c r="AU26" s="128">
        <f>'3'!DF21</f>
        <v>0</v>
      </c>
      <c r="AV26" s="42">
        <f>'3'!DG21</f>
        <v>0</v>
      </c>
      <c r="AW26" s="42">
        <f>'3'!DI21</f>
        <v>0</v>
      </c>
      <c r="AX26" s="42">
        <f t="shared" si="11"/>
        <v>0</v>
      </c>
      <c r="AY26" s="42">
        <f>'3'!DL21</f>
        <v>0</v>
      </c>
      <c r="AZ26" s="42">
        <f>'3'!DM21</f>
        <v>0</v>
      </c>
      <c r="BA26" s="42">
        <f>'3'!DP21</f>
        <v>0</v>
      </c>
      <c r="BB26" s="52">
        <f>'3'!DS21</f>
        <v>0</v>
      </c>
      <c r="BC26" s="56">
        <f t="shared" si="14"/>
        <v>0</v>
      </c>
      <c r="BD26" s="56">
        <f t="shared" si="15"/>
        <v>0</v>
      </c>
      <c r="BF26" s="37"/>
      <c r="BG26" s="37"/>
      <c r="BH26" s="37"/>
      <c r="BI26" s="37"/>
      <c r="BJ26" s="37"/>
      <c r="BK26" s="37"/>
      <c r="BL26" s="37"/>
      <c r="BM26" s="37"/>
      <c r="BN26" s="37"/>
      <c r="BO26" s="37"/>
      <c r="BP26" s="37"/>
    </row>
    <row r="27" spans="1:76">
      <c r="A27" s="26">
        <v>35</v>
      </c>
      <c r="B27" s="25" t="s">
        <v>14</v>
      </c>
      <c r="C27" s="60"/>
      <c r="D27" s="61"/>
      <c r="E27" s="83" t="s">
        <v>1049</v>
      </c>
      <c r="F27" s="26" t="s">
        <v>448</v>
      </c>
      <c r="G27" s="24">
        <f>SUM(G20:G26)</f>
        <v>0</v>
      </c>
      <c r="H27" s="95" t="s">
        <v>505</v>
      </c>
      <c r="I27" s="69" t="s">
        <v>729</v>
      </c>
      <c r="J27" s="70">
        <v>102.35294117647059</v>
      </c>
      <c r="K27" s="147">
        <v>181</v>
      </c>
      <c r="L27" s="61">
        <v>39</v>
      </c>
      <c r="M27" s="22" t="str">
        <f t="shared" si="4"/>
        <v>その他の製造工業製品</v>
      </c>
      <c r="N27" s="73">
        <f t="shared" si="0"/>
        <v>0</v>
      </c>
      <c r="O27" s="73">
        <f t="shared" si="1"/>
        <v>0</v>
      </c>
      <c r="P27" s="75">
        <f t="shared" si="5"/>
        <v>0</v>
      </c>
      <c r="Q27" s="190">
        <f>IFERROR(VLOOKUP(M27,'2'!$B$5:$C$42,2,FALSE),0)</f>
        <v>0.25736832498890005</v>
      </c>
      <c r="R27" s="77">
        <f t="shared" si="6"/>
        <v>0</v>
      </c>
      <c r="U27" s="42">
        <f>'3'!X22</f>
        <v>0</v>
      </c>
      <c r="V27" s="42">
        <f>'3'!Z22</f>
        <v>0</v>
      </c>
      <c r="W27" s="42">
        <f t="shared" si="7"/>
        <v>0</v>
      </c>
      <c r="X27" s="42">
        <f>'3'!AC22</f>
        <v>0</v>
      </c>
      <c r="Y27" s="42">
        <f>'3'!AD22</f>
        <v>0</v>
      </c>
      <c r="Z27" s="42">
        <f>'3'!AG22</f>
        <v>0</v>
      </c>
      <c r="AA27" s="42">
        <f>'3'!AJ22</f>
        <v>0</v>
      </c>
      <c r="AB27" s="56">
        <f>'3'!AK22</f>
        <v>0</v>
      </c>
      <c r="AC27" s="56">
        <f>'3'!AL22</f>
        <v>0</v>
      </c>
      <c r="AD27" s="42">
        <f>'3'!BH22</f>
        <v>0</v>
      </c>
      <c r="AE27" s="42">
        <f>'3'!BJ22</f>
        <v>0</v>
      </c>
      <c r="AF27" s="42">
        <f t="shared" si="8"/>
        <v>0</v>
      </c>
      <c r="AG27" s="42">
        <f>'3'!BM22</f>
        <v>0</v>
      </c>
      <c r="AH27" s="42">
        <f>'3'!BN22</f>
        <v>0</v>
      </c>
      <c r="AI27" s="42">
        <f>'3'!BQ22</f>
        <v>0</v>
      </c>
      <c r="AJ27" s="42">
        <f>'3'!BT22</f>
        <v>0</v>
      </c>
      <c r="AK27" s="56">
        <f>'3'!BU22</f>
        <v>0</v>
      </c>
      <c r="AL27" s="56">
        <f>'3'!BV22</f>
        <v>0</v>
      </c>
      <c r="AM27" s="100">
        <f>'3'!CR22</f>
        <v>0</v>
      </c>
      <c r="AN27" s="100">
        <f>'3'!CT22</f>
        <v>0</v>
      </c>
      <c r="AO27" s="100">
        <f t="shared" si="9"/>
        <v>0</v>
      </c>
      <c r="AP27" s="100">
        <f>'3'!CW22</f>
        <v>0</v>
      </c>
      <c r="AQ27" s="100">
        <f t="shared" si="10"/>
        <v>0</v>
      </c>
      <c r="AR27" s="100">
        <f>'3'!DA22</f>
        <v>0</v>
      </c>
      <c r="AS27" s="100">
        <f>'3'!DD22</f>
        <v>0</v>
      </c>
      <c r="AT27" s="128">
        <f>'3'!DE22</f>
        <v>0</v>
      </c>
      <c r="AU27" s="128">
        <f>'3'!DF22</f>
        <v>0</v>
      </c>
      <c r="AV27" s="42">
        <f>'3'!DG22</f>
        <v>0</v>
      </c>
      <c r="AW27" s="42">
        <f>'3'!DI22</f>
        <v>0</v>
      </c>
      <c r="AX27" s="42">
        <f t="shared" si="11"/>
        <v>0</v>
      </c>
      <c r="AY27" s="42">
        <f>'3'!DL22</f>
        <v>0</v>
      </c>
      <c r="AZ27" s="42">
        <f>'3'!DM22</f>
        <v>0</v>
      </c>
      <c r="BA27" s="42">
        <f>'3'!DP22</f>
        <v>0</v>
      </c>
      <c r="BB27" s="52">
        <f>'3'!DS22</f>
        <v>0</v>
      </c>
      <c r="BC27" s="56">
        <f t="shared" si="14"/>
        <v>0</v>
      </c>
      <c r="BD27" s="56">
        <f t="shared" si="15"/>
        <v>0</v>
      </c>
      <c r="BF27" s="39" t="s">
        <v>211</v>
      </c>
      <c r="BG27" s="40"/>
      <c r="BH27" s="37"/>
      <c r="BI27" s="37"/>
      <c r="BJ27" s="37"/>
      <c r="BK27" s="37"/>
      <c r="BL27" s="37"/>
      <c r="BM27" s="37"/>
      <c r="BN27" s="37"/>
      <c r="BO27" s="37"/>
      <c r="BP27" s="37"/>
    </row>
    <row r="28" spans="1:76">
      <c r="A28" s="26">
        <v>39</v>
      </c>
      <c r="B28" s="25" t="s">
        <v>15</v>
      </c>
      <c r="C28" s="60"/>
      <c r="D28" s="61"/>
      <c r="E28" s="21"/>
      <c r="F28" s="26" t="s">
        <v>449</v>
      </c>
      <c r="G28" s="25">
        <f>IF(ISERROR((1*G20+2*G21+3*G22+4*G23+5*G24+6*G25+7*G26)/SUM(G20:G26))=TRUE,0,(1*G20+2*G21+3*G22+4*G23+5*G24+6*G25+7*G26)/SUM(G20:G26))</f>
        <v>0</v>
      </c>
      <c r="H28" s="95" t="s">
        <v>505</v>
      </c>
      <c r="I28" s="69" t="s">
        <v>730</v>
      </c>
      <c r="J28" s="70">
        <v>45.294117647058826</v>
      </c>
      <c r="K28" s="147">
        <v>40</v>
      </c>
      <c r="L28" s="61">
        <v>20</v>
      </c>
      <c r="M28" s="22" t="str">
        <f t="shared" si="4"/>
        <v>化学製品</v>
      </c>
      <c r="N28" s="73">
        <f t="shared" si="0"/>
        <v>0</v>
      </c>
      <c r="O28" s="73">
        <f t="shared" si="1"/>
        <v>0</v>
      </c>
      <c r="P28" s="75">
        <f t="shared" si="5"/>
        <v>0</v>
      </c>
      <c r="Q28" s="190">
        <f>IFERROR(VLOOKUP(M28,'2'!$B$5:$C$42,2,FALSE),0)</f>
        <v>5.8621217575100637E-2</v>
      </c>
      <c r="R28" s="77">
        <f t="shared" si="6"/>
        <v>0</v>
      </c>
      <c r="U28" s="42">
        <f>'3'!X23</f>
        <v>0</v>
      </c>
      <c r="V28" s="42">
        <f>'3'!Z23</f>
        <v>0</v>
      </c>
      <c r="W28" s="42">
        <f t="shared" si="7"/>
        <v>0</v>
      </c>
      <c r="X28" s="42">
        <f>'3'!AC23</f>
        <v>0</v>
      </c>
      <c r="Y28" s="42">
        <f>'3'!AD23</f>
        <v>0</v>
      </c>
      <c r="Z28" s="42">
        <f>'3'!AG23</f>
        <v>0</v>
      </c>
      <c r="AA28" s="42">
        <f>'3'!AJ23</f>
        <v>0</v>
      </c>
      <c r="AB28" s="56">
        <f>'3'!AK23</f>
        <v>0</v>
      </c>
      <c r="AC28" s="56">
        <f>'3'!AL23</f>
        <v>0</v>
      </c>
      <c r="AD28" s="42">
        <f>'3'!BH23</f>
        <v>0</v>
      </c>
      <c r="AE28" s="42">
        <f>'3'!BJ23</f>
        <v>0</v>
      </c>
      <c r="AF28" s="42">
        <f t="shared" si="8"/>
        <v>0</v>
      </c>
      <c r="AG28" s="42">
        <f>'3'!BM23</f>
        <v>0</v>
      </c>
      <c r="AH28" s="42">
        <f>'3'!BN23</f>
        <v>0</v>
      </c>
      <c r="AI28" s="42">
        <f>'3'!BQ23</f>
        <v>0</v>
      </c>
      <c r="AJ28" s="42">
        <f>'3'!BT23</f>
        <v>0</v>
      </c>
      <c r="AK28" s="56">
        <f>'3'!BU23</f>
        <v>0</v>
      </c>
      <c r="AL28" s="56">
        <f>'3'!BV23</f>
        <v>0</v>
      </c>
      <c r="AM28" s="100">
        <f>'3'!CR23</f>
        <v>0</v>
      </c>
      <c r="AN28" s="100">
        <f>'3'!CT23</f>
        <v>0</v>
      </c>
      <c r="AO28" s="100">
        <f t="shared" si="9"/>
        <v>0</v>
      </c>
      <c r="AP28" s="100">
        <f>'3'!CW23</f>
        <v>0</v>
      </c>
      <c r="AQ28" s="100">
        <f t="shared" si="10"/>
        <v>0</v>
      </c>
      <c r="AR28" s="100">
        <f>'3'!DA23</f>
        <v>0</v>
      </c>
      <c r="AS28" s="100">
        <f>'3'!DD23</f>
        <v>0</v>
      </c>
      <c r="AT28" s="128">
        <f>'3'!DE23</f>
        <v>0</v>
      </c>
      <c r="AU28" s="128">
        <f>'3'!DF23</f>
        <v>0</v>
      </c>
      <c r="AV28" s="42">
        <f>'3'!DG23</f>
        <v>0</v>
      </c>
      <c r="AW28" s="42">
        <f>'3'!DI23</f>
        <v>0</v>
      </c>
      <c r="AX28" s="42">
        <f t="shared" si="11"/>
        <v>0</v>
      </c>
      <c r="AY28" s="42">
        <f>'3'!DL23</f>
        <v>0</v>
      </c>
      <c r="AZ28" s="42">
        <f>'3'!DM23</f>
        <v>0</v>
      </c>
      <c r="BA28" s="42">
        <f>'3'!DP23</f>
        <v>0</v>
      </c>
      <c r="BB28" s="52">
        <f>'3'!DS23</f>
        <v>0</v>
      </c>
      <c r="BC28" s="56">
        <f t="shared" si="14"/>
        <v>0</v>
      </c>
      <c r="BD28" s="56">
        <f t="shared" si="15"/>
        <v>0</v>
      </c>
      <c r="BF28" s="34">
        <f>'3'!AA42</f>
        <v>0</v>
      </c>
      <c r="BG28" s="36" t="s">
        <v>498</v>
      </c>
      <c r="BH28" s="37"/>
      <c r="BI28" s="37"/>
      <c r="BJ28" s="37"/>
      <c r="BK28" s="37"/>
      <c r="BL28" s="37"/>
      <c r="BM28" s="37"/>
      <c r="BN28" s="37"/>
      <c r="BO28" s="37"/>
      <c r="BP28" s="37"/>
    </row>
    <row r="29" spans="1:76">
      <c r="A29" s="26">
        <v>41</v>
      </c>
      <c r="B29" s="25" t="s">
        <v>16</v>
      </c>
      <c r="C29" s="60"/>
      <c r="D29" s="61"/>
      <c r="E29" s="27"/>
      <c r="F29" s="27"/>
      <c r="G29" s="27"/>
      <c r="H29" s="95" t="s">
        <v>505</v>
      </c>
      <c r="I29" s="69" t="s">
        <v>427</v>
      </c>
      <c r="J29" s="70">
        <v>55.882352941176471</v>
      </c>
      <c r="K29" s="147">
        <v>50</v>
      </c>
      <c r="L29" s="61">
        <v>25</v>
      </c>
      <c r="M29" s="22" t="str">
        <f t="shared" si="4"/>
        <v>窯業・土石製品</v>
      </c>
      <c r="N29" s="73">
        <f t="shared" si="0"/>
        <v>0</v>
      </c>
      <c r="O29" s="73">
        <f t="shared" si="1"/>
        <v>0</v>
      </c>
      <c r="P29" s="75">
        <f t="shared" si="5"/>
        <v>0</v>
      </c>
      <c r="Q29" s="190">
        <f>IFERROR(VLOOKUP(M29,'2'!$B$5:$C$42,2,FALSE),0)</f>
        <v>0.17760946546849088</v>
      </c>
      <c r="R29" s="77">
        <f t="shared" si="6"/>
        <v>0</v>
      </c>
      <c r="U29" s="42">
        <f>'3'!X24</f>
        <v>0</v>
      </c>
      <c r="V29" s="42">
        <f>'3'!Z24</f>
        <v>0</v>
      </c>
      <c r="W29" s="42">
        <f t="shared" si="7"/>
        <v>0</v>
      </c>
      <c r="X29" s="42">
        <f>'3'!AC24</f>
        <v>0</v>
      </c>
      <c r="Y29" s="42">
        <f>'3'!AD24</f>
        <v>0</v>
      </c>
      <c r="Z29" s="42">
        <f>'3'!AG24</f>
        <v>0</v>
      </c>
      <c r="AA29" s="42">
        <f>'3'!AJ24</f>
        <v>0</v>
      </c>
      <c r="AB29" s="56">
        <f>'3'!AK24</f>
        <v>0</v>
      </c>
      <c r="AC29" s="56">
        <f>'3'!AL24</f>
        <v>0</v>
      </c>
      <c r="AD29" s="42">
        <f>'3'!BH24</f>
        <v>0</v>
      </c>
      <c r="AE29" s="42">
        <f>'3'!BJ24</f>
        <v>0</v>
      </c>
      <c r="AF29" s="42">
        <f t="shared" si="8"/>
        <v>0</v>
      </c>
      <c r="AG29" s="42">
        <f>'3'!BM24</f>
        <v>0</v>
      </c>
      <c r="AH29" s="42">
        <f>'3'!BN24</f>
        <v>0</v>
      </c>
      <c r="AI29" s="42">
        <f>'3'!BQ24</f>
        <v>0</v>
      </c>
      <c r="AJ29" s="42">
        <f>'3'!BT24</f>
        <v>0</v>
      </c>
      <c r="AK29" s="56">
        <f>'3'!BU24</f>
        <v>0</v>
      </c>
      <c r="AL29" s="56">
        <f>'3'!BV24</f>
        <v>0</v>
      </c>
      <c r="AM29" s="100">
        <f>'3'!CR24</f>
        <v>0</v>
      </c>
      <c r="AN29" s="100">
        <f>'3'!CT24</f>
        <v>0</v>
      </c>
      <c r="AO29" s="100">
        <f t="shared" si="9"/>
        <v>0</v>
      </c>
      <c r="AP29" s="100">
        <f>'3'!CW24</f>
        <v>0</v>
      </c>
      <c r="AQ29" s="100">
        <f t="shared" si="10"/>
        <v>0</v>
      </c>
      <c r="AR29" s="100">
        <f>'3'!DA24</f>
        <v>0</v>
      </c>
      <c r="AS29" s="100">
        <f>'3'!DD24</f>
        <v>0</v>
      </c>
      <c r="AT29" s="128">
        <f>'3'!DE24</f>
        <v>0</v>
      </c>
      <c r="AU29" s="128">
        <f>'3'!DF24</f>
        <v>0</v>
      </c>
      <c r="AV29" s="42">
        <f>'3'!DG24</f>
        <v>0</v>
      </c>
      <c r="AW29" s="42">
        <f>'3'!DI24</f>
        <v>0</v>
      </c>
      <c r="AX29" s="42">
        <f t="shared" si="11"/>
        <v>0</v>
      </c>
      <c r="AY29" s="42">
        <f>'3'!DL24</f>
        <v>0</v>
      </c>
      <c r="AZ29" s="42">
        <f>'3'!DM24</f>
        <v>0</v>
      </c>
      <c r="BA29" s="42">
        <f>'3'!DP24</f>
        <v>0</v>
      </c>
      <c r="BB29" s="52">
        <f>'3'!DS24</f>
        <v>0</v>
      </c>
      <c r="BC29" s="56">
        <f t="shared" si="14"/>
        <v>0</v>
      </c>
      <c r="BD29" s="56">
        <f t="shared" si="15"/>
        <v>0</v>
      </c>
      <c r="BF29" s="37"/>
      <c r="BG29" s="37"/>
      <c r="BH29" s="37"/>
      <c r="BI29" s="37"/>
      <c r="BJ29" s="37"/>
      <c r="BK29" s="37"/>
      <c r="BL29" s="37"/>
      <c r="BM29" s="37"/>
      <c r="BN29" s="37"/>
      <c r="BO29" s="37"/>
      <c r="BP29" s="37"/>
    </row>
    <row r="30" spans="1:76">
      <c r="A30" s="26">
        <v>46</v>
      </c>
      <c r="B30" s="25" t="s">
        <v>17</v>
      </c>
      <c r="C30" s="60"/>
      <c r="D30" s="61"/>
      <c r="E30" s="27"/>
      <c r="F30" s="27"/>
      <c r="G30" s="27"/>
      <c r="H30" s="95" t="s">
        <v>505</v>
      </c>
      <c r="I30" s="69" t="s">
        <v>731</v>
      </c>
      <c r="J30" s="70">
        <v>2177.6470588235293</v>
      </c>
      <c r="K30" s="147">
        <v>1564</v>
      </c>
      <c r="L30" s="61">
        <v>39</v>
      </c>
      <c r="M30" s="22" t="str">
        <f t="shared" si="4"/>
        <v>その他の製造工業製品</v>
      </c>
      <c r="N30" s="73">
        <f t="shared" si="0"/>
        <v>0</v>
      </c>
      <c r="O30" s="73">
        <f t="shared" si="1"/>
        <v>0</v>
      </c>
      <c r="P30" s="75">
        <f t="shared" si="5"/>
        <v>0</v>
      </c>
      <c r="Q30" s="190">
        <f>IFERROR(VLOOKUP(M30,'2'!$B$5:$C$42,2,FALSE),0)</f>
        <v>0.25736832498890005</v>
      </c>
      <c r="R30" s="77">
        <f t="shared" si="6"/>
        <v>0</v>
      </c>
      <c r="U30" s="42">
        <f>'3'!X25</f>
        <v>0</v>
      </c>
      <c r="V30" s="42">
        <f>'3'!Z25</f>
        <v>0</v>
      </c>
      <c r="W30" s="42">
        <f t="shared" si="7"/>
        <v>0</v>
      </c>
      <c r="X30" s="42">
        <f>'3'!AC25</f>
        <v>0</v>
      </c>
      <c r="Y30" s="42">
        <f>'3'!AD25</f>
        <v>0</v>
      </c>
      <c r="Z30" s="42">
        <f>'3'!AG25</f>
        <v>0</v>
      </c>
      <c r="AA30" s="42">
        <f>'3'!AJ25</f>
        <v>0</v>
      </c>
      <c r="AB30" s="56">
        <f>'3'!AK25</f>
        <v>0</v>
      </c>
      <c r="AC30" s="56">
        <f>'3'!AL25</f>
        <v>0</v>
      </c>
      <c r="AD30" s="42">
        <f>'3'!BH25</f>
        <v>0</v>
      </c>
      <c r="AE30" s="42">
        <f>'3'!BJ25</f>
        <v>0</v>
      </c>
      <c r="AF30" s="42">
        <f t="shared" si="8"/>
        <v>0</v>
      </c>
      <c r="AG30" s="42">
        <f>'3'!BM25</f>
        <v>0</v>
      </c>
      <c r="AH30" s="42">
        <f>'3'!BN25</f>
        <v>0</v>
      </c>
      <c r="AI30" s="42">
        <f>'3'!BQ25</f>
        <v>0</v>
      </c>
      <c r="AJ30" s="42">
        <f>'3'!BT25</f>
        <v>0</v>
      </c>
      <c r="AK30" s="56">
        <f>'3'!BU25</f>
        <v>0</v>
      </c>
      <c r="AL30" s="56">
        <f>'3'!BV25</f>
        <v>0</v>
      </c>
      <c r="AM30" s="100">
        <f>'3'!CR25</f>
        <v>0</v>
      </c>
      <c r="AN30" s="100">
        <f>'3'!CT25</f>
        <v>0</v>
      </c>
      <c r="AO30" s="100">
        <f t="shared" si="9"/>
        <v>0</v>
      </c>
      <c r="AP30" s="100">
        <f>'3'!CW25</f>
        <v>0</v>
      </c>
      <c r="AQ30" s="100">
        <f t="shared" si="10"/>
        <v>0</v>
      </c>
      <c r="AR30" s="100">
        <f>'3'!DA25</f>
        <v>0</v>
      </c>
      <c r="AS30" s="100">
        <f>'3'!DD25</f>
        <v>0</v>
      </c>
      <c r="AT30" s="128">
        <f>'3'!DE25</f>
        <v>0</v>
      </c>
      <c r="AU30" s="128">
        <f>'3'!DF25</f>
        <v>0</v>
      </c>
      <c r="AV30" s="42">
        <f>'3'!DG25</f>
        <v>0</v>
      </c>
      <c r="AW30" s="42">
        <f>'3'!DI25</f>
        <v>0</v>
      </c>
      <c r="AX30" s="42">
        <f t="shared" si="11"/>
        <v>0</v>
      </c>
      <c r="AY30" s="42">
        <f>'3'!DL25</f>
        <v>0</v>
      </c>
      <c r="AZ30" s="42">
        <f>'3'!DM25</f>
        <v>0</v>
      </c>
      <c r="BA30" s="42">
        <f>'3'!DP25</f>
        <v>0</v>
      </c>
      <c r="BB30" s="52">
        <f>'3'!DS25</f>
        <v>0</v>
      </c>
      <c r="BC30" s="56">
        <f t="shared" si="14"/>
        <v>0</v>
      </c>
      <c r="BD30" s="56">
        <f t="shared" si="15"/>
        <v>0</v>
      </c>
      <c r="BF30" s="37"/>
      <c r="BG30" s="37"/>
      <c r="BH30" s="37"/>
      <c r="BI30" s="37"/>
      <c r="BJ30" s="37"/>
      <c r="BK30" s="37"/>
      <c r="BL30" s="37"/>
      <c r="BM30" s="37"/>
      <c r="BN30" s="37"/>
      <c r="BO30" s="37"/>
      <c r="BP30" s="37"/>
    </row>
    <row r="31" spans="1:76">
      <c r="A31" s="26">
        <v>47</v>
      </c>
      <c r="B31" s="25" t="s">
        <v>18</v>
      </c>
      <c r="C31" s="60"/>
      <c r="D31" s="61"/>
      <c r="E31" s="27"/>
      <c r="F31" s="27"/>
      <c r="G31" s="27"/>
      <c r="H31" s="95" t="s">
        <v>505</v>
      </c>
      <c r="I31" s="69" t="s">
        <v>732</v>
      </c>
      <c r="J31" s="70">
        <v>357.64705882352945</v>
      </c>
      <c r="K31" s="147">
        <v>222</v>
      </c>
      <c r="L31" s="61">
        <v>67</v>
      </c>
      <c r="M31" s="22" t="str">
        <f t="shared" si="4"/>
        <v>対個人サービス</v>
      </c>
      <c r="N31" s="73">
        <f t="shared" si="0"/>
        <v>0</v>
      </c>
      <c r="O31" s="73">
        <f t="shared" si="1"/>
        <v>0</v>
      </c>
      <c r="P31" s="75">
        <f t="shared" si="5"/>
        <v>0</v>
      </c>
      <c r="Q31" s="223">
        <v>1</v>
      </c>
      <c r="R31" s="77">
        <f t="shared" si="6"/>
        <v>0</v>
      </c>
      <c r="U31" s="42">
        <f>'3'!X26</f>
        <v>0</v>
      </c>
      <c r="V31" s="42">
        <f>'3'!Z26</f>
        <v>0</v>
      </c>
      <c r="W31" s="42">
        <f t="shared" si="7"/>
        <v>0</v>
      </c>
      <c r="X31" s="42">
        <f>'3'!AC26</f>
        <v>0</v>
      </c>
      <c r="Y31" s="42">
        <f>'3'!AD26</f>
        <v>0</v>
      </c>
      <c r="Z31" s="42">
        <f>'3'!AG26</f>
        <v>0</v>
      </c>
      <c r="AA31" s="42">
        <f>'3'!AJ26</f>
        <v>0</v>
      </c>
      <c r="AB31" s="56">
        <f>'3'!AK26</f>
        <v>0</v>
      </c>
      <c r="AC31" s="56">
        <f>'3'!AL26</f>
        <v>0</v>
      </c>
      <c r="AD31" s="42">
        <f>'3'!BH26</f>
        <v>0</v>
      </c>
      <c r="AE31" s="42">
        <f>'3'!BJ26</f>
        <v>0</v>
      </c>
      <c r="AF31" s="42">
        <f t="shared" si="8"/>
        <v>0</v>
      </c>
      <c r="AG31" s="42">
        <f>'3'!BM26</f>
        <v>0</v>
      </c>
      <c r="AH31" s="42">
        <f>'3'!BN26</f>
        <v>0</v>
      </c>
      <c r="AI31" s="42">
        <f>'3'!BQ26</f>
        <v>0</v>
      </c>
      <c r="AJ31" s="42">
        <f>'3'!BT26</f>
        <v>0</v>
      </c>
      <c r="AK31" s="56">
        <f>'3'!BU26</f>
        <v>0</v>
      </c>
      <c r="AL31" s="56">
        <f>'3'!BV26</f>
        <v>0</v>
      </c>
      <c r="AM31" s="100">
        <f>'3'!CR26</f>
        <v>0</v>
      </c>
      <c r="AN31" s="100">
        <f>'3'!CT26</f>
        <v>0</v>
      </c>
      <c r="AO31" s="100">
        <f t="shared" si="9"/>
        <v>0</v>
      </c>
      <c r="AP31" s="100">
        <f>'3'!CW26</f>
        <v>0</v>
      </c>
      <c r="AQ31" s="100">
        <f t="shared" si="10"/>
        <v>0</v>
      </c>
      <c r="AR31" s="100">
        <f>'3'!DA26</f>
        <v>0</v>
      </c>
      <c r="AS31" s="100">
        <f>'3'!DD26</f>
        <v>0</v>
      </c>
      <c r="AT31" s="128">
        <f>'3'!DE26</f>
        <v>0</v>
      </c>
      <c r="AU31" s="128">
        <f>'3'!DF26</f>
        <v>0</v>
      </c>
      <c r="AV31" s="42">
        <f>'3'!DG26</f>
        <v>0</v>
      </c>
      <c r="AW31" s="42">
        <f>'3'!DI26</f>
        <v>0</v>
      </c>
      <c r="AX31" s="42">
        <f t="shared" si="11"/>
        <v>0</v>
      </c>
      <c r="AY31" s="42">
        <f>'3'!DL26</f>
        <v>0</v>
      </c>
      <c r="AZ31" s="42">
        <f>'3'!DM26</f>
        <v>0</v>
      </c>
      <c r="BA31" s="42">
        <f>'3'!DP26</f>
        <v>0</v>
      </c>
      <c r="BB31" s="52">
        <f>'3'!DS26</f>
        <v>0</v>
      </c>
      <c r="BC31" s="56">
        <f t="shared" si="14"/>
        <v>0</v>
      </c>
      <c r="BD31" s="56">
        <f t="shared" si="15"/>
        <v>0</v>
      </c>
      <c r="BF31" s="39" t="s">
        <v>212</v>
      </c>
      <c r="BG31" s="40"/>
      <c r="BH31" s="37"/>
      <c r="BI31" s="37"/>
      <c r="BJ31" s="37"/>
      <c r="BK31" s="37"/>
      <c r="BL31" s="37"/>
      <c r="BM31" s="37"/>
      <c r="BN31" s="37"/>
      <c r="BO31" s="37"/>
      <c r="BP31" s="37"/>
    </row>
    <row r="32" spans="1:76">
      <c r="A32" s="26">
        <v>48</v>
      </c>
      <c r="B32" s="25" t="s">
        <v>19</v>
      </c>
      <c r="C32" s="60"/>
      <c r="D32" s="61"/>
      <c r="E32" s="27"/>
      <c r="F32" s="27"/>
      <c r="G32" s="27"/>
      <c r="H32" s="95" t="s">
        <v>505</v>
      </c>
      <c r="I32" s="69" t="s">
        <v>733</v>
      </c>
      <c r="J32" s="70">
        <v>845.88235294117646</v>
      </c>
      <c r="K32" s="147">
        <v>824</v>
      </c>
      <c r="L32" s="61">
        <v>67</v>
      </c>
      <c r="M32" s="22" t="str">
        <f t="shared" si="4"/>
        <v>対個人サービス</v>
      </c>
      <c r="N32" s="73">
        <f t="shared" si="0"/>
        <v>0</v>
      </c>
      <c r="O32" s="73">
        <f t="shared" si="1"/>
        <v>0</v>
      </c>
      <c r="P32" s="75">
        <f t="shared" si="5"/>
        <v>0</v>
      </c>
      <c r="Q32" s="223">
        <v>1</v>
      </c>
      <c r="R32" s="77">
        <f t="shared" si="6"/>
        <v>0</v>
      </c>
      <c r="U32" s="42">
        <f>'3'!X27</f>
        <v>0</v>
      </c>
      <c r="V32" s="42">
        <f>'3'!Z27</f>
        <v>0</v>
      </c>
      <c r="W32" s="42">
        <f t="shared" si="7"/>
        <v>0</v>
      </c>
      <c r="X32" s="42">
        <f>'3'!AC27</f>
        <v>0</v>
      </c>
      <c r="Y32" s="42">
        <f>'3'!AD27</f>
        <v>0</v>
      </c>
      <c r="Z32" s="42">
        <f>'3'!AG27</f>
        <v>0</v>
      </c>
      <c r="AA32" s="42">
        <f>'3'!AJ27</f>
        <v>0</v>
      </c>
      <c r="AB32" s="56">
        <f>'3'!AK27</f>
        <v>0</v>
      </c>
      <c r="AC32" s="56">
        <f>'3'!AL27</f>
        <v>0</v>
      </c>
      <c r="AD32" s="42">
        <f>'3'!BH27</f>
        <v>0</v>
      </c>
      <c r="AE32" s="42">
        <f>'3'!BJ27</f>
        <v>0</v>
      </c>
      <c r="AF32" s="42">
        <f t="shared" si="8"/>
        <v>0</v>
      </c>
      <c r="AG32" s="42">
        <f>'3'!BM27</f>
        <v>0</v>
      </c>
      <c r="AH32" s="42">
        <f>'3'!BN27</f>
        <v>0</v>
      </c>
      <c r="AI32" s="42">
        <f>'3'!BQ27</f>
        <v>0</v>
      </c>
      <c r="AJ32" s="42">
        <f>'3'!BT27</f>
        <v>0</v>
      </c>
      <c r="AK32" s="56">
        <f>'3'!BU27</f>
        <v>0</v>
      </c>
      <c r="AL32" s="56">
        <f>'3'!BV27</f>
        <v>0</v>
      </c>
      <c r="AM32" s="100">
        <f>'3'!CR27</f>
        <v>0</v>
      </c>
      <c r="AN32" s="100">
        <f>'3'!CT27</f>
        <v>0</v>
      </c>
      <c r="AO32" s="100">
        <f t="shared" si="9"/>
        <v>0</v>
      </c>
      <c r="AP32" s="100">
        <f>'3'!CW27</f>
        <v>0</v>
      </c>
      <c r="AQ32" s="100">
        <f t="shared" si="10"/>
        <v>0</v>
      </c>
      <c r="AR32" s="100">
        <f>'3'!DA27</f>
        <v>0</v>
      </c>
      <c r="AS32" s="100">
        <f>'3'!DD27</f>
        <v>0</v>
      </c>
      <c r="AT32" s="128">
        <f>'3'!DE27</f>
        <v>0</v>
      </c>
      <c r="AU32" s="128">
        <f>'3'!DF27</f>
        <v>0</v>
      </c>
      <c r="AV32" s="42">
        <f>'3'!DG27</f>
        <v>0</v>
      </c>
      <c r="AW32" s="42">
        <f>'3'!DI27</f>
        <v>0</v>
      </c>
      <c r="AX32" s="42">
        <f t="shared" si="11"/>
        <v>0</v>
      </c>
      <c r="AY32" s="42">
        <f>'3'!DL27</f>
        <v>0</v>
      </c>
      <c r="AZ32" s="42">
        <f>'3'!DM27</f>
        <v>0</v>
      </c>
      <c r="BA32" s="42">
        <f>'3'!DP27</f>
        <v>0</v>
      </c>
      <c r="BB32" s="52">
        <f>'3'!DS27</f>
        <v>0</v>
      </c>
      <c r="BC32" s="56">
        <f t="shared" si="14"/>
        <v>0</v>
      </c>
      <c r="BD32" s="56">
        <f t="shared" si="15"/>
        <v>0</v>
      </c>
      <c r="BF32" s="34">
        <f>'3'!AB4</f>
        <v>0</v>
      </c>
      <c r="BG32" s="36" t="s">
        <v>498</v>
      </c>
      <c r="BH32" s="37"/>
      <c r="BI32" s="37"/>
      <c r="BJ32" s="37"/>
      <c r="BK32" s="37"/>
      <c r="BL32" s="37"/>
      <c r="BM32" s="37"/>
      <c r="BN32" s="37"/>
      <c r="BO32" s="37"/>
      <c r="BP32" s="37"/>
    </row>
    <row r="33" spans="1:68">
      <c r="A33" s="26">
        <v>51</v>
      </c>
      <c r="B33" s="25" t="s">
        <v>20</v>
      </c>
      <c r="C33" s="60"/>
      <c r="D33" s="61"/>
      <c r="E33" s="27"/>
      <c r="F33" s="27"/>
      <c r="G33" s="27"/>
      <c r="H33" s="95" t="s">
        <v>505</v>
      </c>
      <c r="I33" s="69" t="s">
        <v>734</v>
      </c>
      <c r="J33" s="70">
        <v>288.8235294117647</v>
      </c>
      <c r="K33" s="147">
        <v>206</v>
      </c>
      <c r="L33" s="61">
        <v>63</v>
      </c>
      <c r="M33" s="22" t="str">
        <f t="shared" si="4"/>
        <v>教育・研究</v>
      </c>
      <c r="N33" s="73">
        <f t="shared" si="0"/>
        <v>0</v>
      </c>
      <c r="O33" s="73">
        <f t="shared" si="1"/>
        <v>0</v>
      </c>
      <c r="P33" s="75">
        <f t="shared" si="5"/>
        <v>0</v>
      </c>
      <c r="Q33" s="223">
        <v>1</v>
      </c>
      <c r="R33" s="77">
        <f t="shared" si="6"/>
        <v>0</v>
      </c>
      <c r="U33" s="42">
        <f>'3'!X28</f>
        <v>0</v>
      </c>
      <c r="V33" s="42">
        <f>'3'!Z28</f>
        <v>0</v>
      </c>
      <c r="W33" s="42">
        <f t="shared" si="7"/>
        <v>0</v>
      </c>
      <c r="X33" s="42">
        <f>'3'!AC28</f>
        <v>0</v>
      </c>
      <c r="Y33" s="42">
        <f>'3'!AD28</f>
        <v>0</v>
      </c>
      <c r="Z33" s="42">
        <f>'3'!AG28</f>
        <v>0</v>
      </c>
      <c r="AA33" s="42">
        <f>'3'!AJ28</f>
        <v>0</v>
      </c>
      <c r="AB33" s="56">
        <f>'3'!AK28</f>
        <v>0</v>
      </c>
      <c r="AC33" s="56">
        <f>'3'!AL28</f>
        <v>0</v>
      </c>
      <c r="AD33" s="42">
        <f>'3'!BH28</f>
        <v>0</v>
      </c>
      <c r="AE33" s="42">
        <f>'3'!BJ28</f>
        <v>0</v>
      </c>
      <c r="AF33" s="42">
        <f t="shared" si="8"/>
        <v>0</v>
      </c>
      <c r="AG33" s="42">
        <f>'3'!BM28</f>
        <v>0</v>
      </c>
      <c r="AH33" s="42">
        <f>'3'!BN28</f>
        <v>0</v>
      </c>
      <c r="AI33" s="42">
        <f>'3'!BQ28</f>
        <v>0</v>
      </c>
      <c r="AJ33" s="42">
        <f>'3'!BT28</f>
        <v>0</v>
      </c>
      <c r="AK33" s="56">
        <f>'3'!BU28</f>
        <v>0</v>
      </c>
      <c r="AL33" s="56">
        <f>'3'!BV28</f>
        <v>0</v>
      </c>
      <c r="AM33" s="100">
        <f>'3'!CR28</f>
        <v>0</v>
      </c>
      <c r="AN33" s="100">
        <f>'3'!CT28</f>
        <v>0</v>
      </c>
      <c r="AO33" s="100">
        <f t="shared" si="9"/>
        <v>0</v>
      </c>
      <c r="AP33" s="100">
        <f>'3'!CW28</f>
        <v>0</v>
      </c>
      <c r="AQ33" s="100">
        <f t="shared" si="10"/>
        <v>0</v>
      </c>
      <c r="AR33" s="100">
        <f>'3'!DA28</f>
        <v>0</v>
      </c>
      <c r="AS33" s="100">
        <f>'3'!DD28</f>
        <v>0</v>
      </c>
      <c r="AT33" s="128">
        <f>'3'!DE28</f>
        <v>0</v>
      </c>
      <c r="AU33" s="128">
        <f>'3'!DF28</f>
        <v>0</v>
      </c>
      <c r="AV33" s="42">
        <f>'3'!DG28</f>
        <v>0</v>
      </c>
      <c r="AW33" s="42">
        <f>'3'!DI28</f>
        <v>0</v>
      </c>
      <c r="AX33" s="42">
        <f t="shared" si="11"/>
        <v>0</v>
      </c>
      <c r="AY33" s="42">
        <f>'3'!DL28</f>
        <v>0</v>
      </c>
      <c r="AZ33" s="42">
        <f>'3'!DM28</f>
        <v>0</v>
      </c>
      <c r="BA33" s="42">
        <f>'3'!DP28</f>
        <v>0</v>
      </c>
      <c r="BB33" s="52">
        <f>'3'!DS28</f>
        <v>0</v>
      </c>
      <c r="BC33" s="56">
        <f t="shared" si="14"/>
        <v>0</v>
      </c>
      <c r="BD33" s="56">
        <f t="shared" si="15"/>
        <v>0</v>
      </c>
      <c r="BF33" s="37"/>
      <c r="BG33" s="37"/>
      <c r="BH33" s="37"/>
      <c r="BI33" s="37"/>
      <c r="BJ33" s="37"/>
      <c r="BK33" s="37"/>
      <c r="BL33" s="37"/>
      <c r="BM33" s="37"/>
      <c r="BN33" s="37"/>
      <c r="BO33" s="37"/>
      <c r="BP33" s="37"/>
    </row>
    <row r="34" spans="1:68">
      <c r="A34" s="26">
        <v>53</v>
      </c>
      <c r="B34" s="25" t="s">
        <v>21</v>
      </c>
      <c r="C34" s="60"/>
      <c r="D34" s="61"/>
      <c r="E34" s="27"/>
      <c r="F34" s="27"/>
      <c r="G34" s="27"/>
      <c r="H34" s="95" t="s">
        <v>505</v>
      </c>
      <c r="I34" s="69" t="s">
        <v>735</v>
      </c>
      <c r="J34" s="70">
        <v>196.47058823529412</v>
      </c>
      <c r="K34" s="147">
        <v>349</v>
      </c>
      <c r="L34" s="61">
        <v>67</v>
      </c>
      <c r="M34" s="22" t="str">
        <f t="shared" si="4"/>
        <v>対個人サービス</v>
      </c>
      <c r="N34" s="73">
        <f t="shared" si="0"/>
        <v>0</v>
      </c>
      <c r="O34" s="73">
        <f t="shared" si="1"/>
        <v>0</v>
      </c>
      <c r="P34" s="75">
        <f t="shared" si="5"/>
        <v>0</v>
      </c>
      <c r="Q34" s="223">
        <v>1</v>
      </c>
      <c r="R34" s="77">
        <f t="shared" si="6"/>
        <v>0</v>
      </c>
      <c r="U34" s="42">
        <f>'3'!X29</f>
        <v>0</v>
      </c>
      <c r="V34" s="42">
        <f>'3'!Z29</f>
        <v>0</v>
      </c>
      <c r="W34" s="42">
        <f t="shared" si="7"/>
        <v>0</v>
      </c>
      <c r="X34" s="42">
        <f>'3'!AC29</f>
        <v>0</v>
      </c>
      <c r="Y34" s="42">
        <f>'3'!AD29</f>
        <v>0</v>
      </c>
      <c r="Z34" s="42">
        <f>'3'!AG29</f>
        <v>0</v>
      </c>
      <c r="AA34" s="42">
        <f>'3'!AJ29</f>
        <v>0</v>
      </c>
      <c r="AB34" s="56">
        <f>'3'!AK29</f>
        <v>0</v>
      </c>
      <c r="AC34" s="56">
        <f>'3'!AL29</f>
        <v>0</v>
      </c>
      <c r="AD34" s="42">
        <f>'3'!BH29</f>
        <v>0</v>
      </c>
      <c r="AE34" s="42">
        <f>'3'!BJ29</f>
        <v>0</v>
      </c>
      <c r="AF34" s="42">
        <f t="shared" si="8"/>
        <v>0</v>
      </c>
      <c r="AG34" s="42">
        <f>'3'!BM29</f>
        <v>0</v>
      </c>
      <c r="AH34" s="42">
        <f>'3'!BN29</f>
        <v>0</v>
      </c>
      <c r="AI34" s="42">
        <f>'3'!BQ29</f>
        <v>0</v>
      </c>
      <c r="AJ34" s="42">
        <f>'3'!BT29</f>
        <v>0</v>
      </c>
      <c r="AK34" s="56">
        <f>'3'!BU29</f>
        <v>0</v>
      </c>
      <c r="AL34" s="56">
        <f>'3'!BV29</f>
        <v>0</v>
      </c>
      <c r="AM34" s="100">
        <f>'3'!CR29</f>
        <v>0</v>
      </c>
      <c r="AN34" s="100">
        <f>'3'!CT29</f>
        <v>0</v>
      </c>
      <c r="AO34" s="100">
        <f t="shared" si="9"/>
        <v>0</v>
      </c>
      <c r="AP34" s="100">
        <f>'3'!CW29</f>
        <v>0</v>
      </c>
      <c r="AQ34" s="100">
        <f t="shared" si="10"/>
        <v>0</v>
      </c>
      <c r="AR34" s="100">
        <f>'3'!DA29</f>
        <v>0</v>
      </c>
      <c r="AS34" s="100">
        <f>'3'!DD29</f>
        <v>0</v>
      </c>
      <c r="AT34" s="128">
        <f>'3'!DE29</f>
        <v>0</v>
      </c>
      <c r="AU34" s="128">
        <f>'3'!DF29</f>
        <v>0</v>
      </c>
      <c r="AV34" s="42">
        <f>'3'!DG29</f>
        <v>0</v>
      </c>
      <c r="AW34" s="42">
        <f>'3'!DI29</f>
        <v>0</v>
      </c>
      <c r="AX34" s="42">
        <f t="shared" si="11"/>
        <v>0</v>
      </c>
      <c r="AY34" s="42">
        <f>'3'!DL29</f>
        <v>0</v>
      </c>
      <c r="AZ34" s="42">
        <f>'3'!DM29</f>
        <v>0</v>
      </c>
      <c r="BA34" s="42">
        <f>'3'!DP29</f>
        <v>0</v>
      </c>
      <c r="BB34" s="52">
        <f>'3'!DS29</f>
        <v>0</v>
      </c>
      <c r="BC34" s="56">
        <f t="shared" si="14"/>
        <v>0</v>
      </c>
      <c r="BD34" s="56">
        <f t="shared" si="15"/>
        <v>0</v>
      </c>
      <c r="BF34" s="37"/>
      <c r="BG34" s="37"/>
      <c r="BH34" s="37"/>
      <c r="BI34" s="37"/>
      <c r="BJ34" s="37"/>
      <c r="BK34" s="37"/>
      <c r="BL34" s="37"/>
      <c r="BM34" s="37"/>
      <c r="BN34" s="37"/>
      <c r="BO34" s="37"/>
      <c r="BP34" s="37"/>
    </row>
    <row r="35" spans="1:68">
      <c r="A35" s="26">
        <v>55</v>
      </c>
      <c r="B35" s="25" t="s">
        <v>22</v>
      </c>
      <c r="C35" s="60"/>
      <c r="D35" s="61"/>
      <c r="E35" s="27"/>
      <c r="F35" s="27"/>
      <c r="G35" s="27"/>
      <c r="H35" s="95" t="s">
        <v>505</v>
      </c>
      <c r="I35" s="69" t="s">
        <v>454</v>
      </c>
      <c r="J35" s="70">
        <v>62.941176470588239</v>
      </c>
      <c r="K35" s="147">
        <v>104</v>
      </c>
      <c r="L35" s="61">
        <v>67</v>
      </c>
      <c r="M35" s="22" t="str">
        <f t="shared" si="4"/>
        <v>対個人サービス</v>
      </c>
      <c r="N35" s="73">
        <f t="shared" si="0"/>
        <v>0</v>
      </c>
      <c r="O35" s="73">
        <f t="shared" si="1"/>
        <v>0</v>
      </c>
      <c r="P35" s="75">
        <f t="shared" si="5"/>
        <v>0</v>
      </c>
      <c r="Q35" s="223">
        <v>1</v>
      </c>
      <c r="R35" s="77">
        <f t="shared" si="6"/>
        <v>0</v>
      </c>
      <c r="U35" s="42">
        <f>'3'!X30</f>
        <v>0</v>
      </c>
      <c r="V35" s="42">
        <f>'3'!Z30</f>
        <v>0</v>
      </c>
      <c r="W35" s="42">
        <f t="shared" si="7"/>
        <v>0</v>
      </c>
      <c r="X35" s="42">
        <f>'3'!AC30</f>
        <v>0</v>
      </c>
      <c r="Y35" s="42">
        <f>'3'!AD30</f>
        <v>0</v>
      </c>
      <c r="Z35" s="42">
        <f>'3'!AG30</f>
        <v>0</v>
      </c>
      <c r="AA35" s="42">
        <f>'3'!AJ30</f>
        <v>0</v>
      </c>
      <c r="AB35" s="56">
        <f>'3'!AK30</f>
        <v>0</v>
      </c>
      <c r="AC35" s="56">
        <f>'3'!AL30</f>
        <v>0</v>
      </c>
      <c r="AD35" s="42">
        <f>'3'!BH30</f>
        <v>0</v>
      </c>
      <c r="AE35" s="42">
        <f>'3'!BJ30</f>
        <v>0</v>
      </c>
      <c r="AF35" s="42">
        <f t="shared" si="8"/>
        <v>0</v>
      </c>
      <c r="AG35" s="42">
        <f>'3'!BM30</f>
        <v>0</v>
      </c>
      <c r="AH35" s="42">
        <f>'3'!BN30</f>
        <v>0</v>
      </c>
      <c r="AI35" s="42">
        <f>'3'!BQ30</f>
        <v>0</v>
      </c>
      <c r="AJ35" s="42">
        <f>'3'!BT30</f>
        <v>0</v>
      </c>
      <c r="AK35" s="56">
        <f>'3'!BU30</f>
        <v>0</v>
      </c>
      <c r="AL35" s="56">
        <f>'3'!BV30</f>
        <v>0</v>
      </c>
      <c r="AM35" s="100">
        <f>'3'!CR30</f>
        <v>0</v>
      </c>
      <c r="AN35" s="100">
        <f>'3'!CT30</f>
        <v>0</v>
      </c>
      <c r="AO35" s="100">
        <f t="shared" si="9"/>
        <v>0</v>
      </c>
      <c r="AP35" s="100">
        <f>'3'!CW30</f>
        <v>0</v>
      </c>
      <c r="AQ35" s="100">
        <f t="shared" si="10"/>
        <v>0</v>
      </c>
      <c r="AR35" s="100">
        <f>'3'!DA30</f>
        <v>0</v>
      </c>
      <c r="AS35" s="100">
        <f>'3'!DD30</f>
        <v>0</v>
      </c>
      <c r="AT35" s="128">
        <f>'3'!DE30</f>
        <v>0</v>
      </c>
      <c r="AU35" s="128">
        <f>'3'!DF30</f>
        <v>0</v>
      </c>
      <c r="AV35" s="42">
        <f>'3'!DG30</f>
        <v>0</v>
      </c>
      <c r="AW35" s="42">
        <f>'3'!DI30</f>
        <v>0</v>
      </c>
      <c r="AX35" s="42">
        <f t="shared" si="11"/>
        <v>0</v>
      </c>
      <c r="AY35" s="42">
        <f>'3'!DL30</f>
        <v>0</v>
      </c>
      <c r="AZ35" s="42">
        <f>'3'!DM30</f>
        <v>0</v>
      </c>
      <c r="BA35" s="42">
        <f>'3'!DP30</f>
        <v>0</v>
      </c>
      <c r="BB35" s="52">
        <f>'3'!DS30</f>
        <v>0</v>
      </c>
      <c r="BC35" s="56">
        <f t="shared" si="14"/>
        <v>0</v>
      </c>
      <c r="BD35" s="56">
        <f t="shared" si="15"/>
        <v>0</v>
      </c>
      <c r="BF35" s="39" t="s">
        <v>213</v>
      </c>
      <c r="BG35" s="40"/>
      <c r="BH35" s="37"/>
      <c r="BI35" s="37"/>
      <c r="BJ35" s="39" t="s">
        <v>214</v>
      </c>
      <c r="BK35" s="40"/>
      <c r="BL35" s="37"/>
      <c r="BM35" s="37"/>
      <c r="BN35" s="37"/>
      <c r="BO35" s="37"/>
      <c r="BP35" s="37"/>
    </row>
    <row r="36" spans="1:68">
      <c r="A36" s="26">
        <v>57</v>
      </c>
      <c r="B36" s="25" t="s">
        <v>23</v>
      </c>
      <c r="C36" s="60"/>
      <c r="D36" s="61"/>
      <c r="E36" s="27"/>
      <c r="F36" s="27"/>
      <c r="G36" s="27"/>
      <c r="H36" s="95" t="s">
        <v>505</v>
      </c>
      <c r="I36" s="69" t="s">
        <v>736</v>
      </c>
      <c r="J36" s="70">
        <v>291.76470588235293</v>
      </c>
      <c r="K36" s="147">
        <v>418</v>
      </c>
      <c r="L36" s="61">
        <v>67</v>
      </c>
      <c r="M36" s="22" t="str">
        <f t="shared" si="4"/>
        <v>対個人サービス</v>
      </c>
      <c r="N36" s="73">
        <f t="shared" si="0"/>
        <v>0</v>
      </c>
      <c r="O36" s="73">
        <f t="shared" si="1"/>
        <v>0</v>
      </c>
      <c r="P36" s="75">
        <f t="shared" si="5"/>
        <v>0</v>
      </c>
      <c r="Q36" s="223">
        <v>1</v>
      </c>
      <c r="R36" s="77">
        <f t="shared" si="6"/>
        <v>0</v>
      </c>
      <c r="U36" s="42">
        <f>'3'!X31</f>
        <v>0</v>
      </c>
      <c r="V36" s="42">
        <f>'3'!Z31</f>
        <v>0</v>
      </c>
      <c r="W36" s="42">
        <f t="shared" si="7"/>
        <v>0</v>
      </c>
      <c r="X36" s="42">
        <f>'3'!AC31</f>
        <v>0</v>
      </c>
      <c r="Y36" s="42">
        <f>'3'!AD31</f>
        <v>0</v>
      </c>
      <c r="Z36" s="42">
        <f>'3'!AG31</f>
        <v>0</v>
      </c>
      <c r="AA36" s="42">
        <f>'3'!AJ31</f>
        <v>0</v>
      </c>
      <c r="AB36" s="56">
        <f>'3'!AK31</f>
        <v>0</v>
      </c>
      <c r="AC36" s="56">
        <f>'3'!AL31</f>
        <v>0</v>
      </c>
      <c r="AD36" s="42">
        <f>'3'!BH31</f>
        <v>0</v>
      </c>
      <c r="AE36" s="42">
        <f>'3'!BJ31</f>
        <v>0</v>
      </c>
      <c r="AF36" s="42">
        <f t="shared" si="8"/>
        <v>0</v>
      </c>
      <c r="AG36" s="42">
        <f>'3'!BM31</f>
        <v>0</v>
      </c>
      <c r="AH36" s="42">
        <f>'3'!BN31</f>
        <v>0</v>
      </c>
      <c r="AI36" s="42">
        <f>'3'!BQ31</f>
        <v>0</v>
      </c>
      <c r="AJ36" s="42">
        <f>'3'!BT31</f>
        <v>0</v>
      </c>
      <c r="AK36" s="56">
        <f>'3'!BU31</f>
        <v>0</v>
      </c>
      <c r="AL36" s="56">
        <f>'3'!BV31</f>
        <v>0</v>
      </c>
      <c r="AM36" s="100">
        <f>'3'!CR31</f>
        <v>0</v>
      </c>
      <c r="AN36" s="100">
        <f>'3'!CT31</f>
        <v>0</v>
      </c>
      <c r="AO36" s="100">
        <f t="shared" si="9"/>
        <v>0</v>
      </c>
      <c r="AP36" s="100">
        <f>'3'!CW31</f>
        <v>0</v>
      </c>
      <c r="AQ36" s="100">
        <f t="shared" si="10"/>
        <v>0</v>
      </c>
      <c r="AR36" s="100">
        <f>'3'!DA31</f>
        <v>0</v>
      </c>
      <c r="AS36" s="100">
        <f>'3'!DD31</f>
        <v>0</v>
      </c>
      <c r="AT36" s="128">
        <f>'3'!DE31</f>
        <v>0</v>
      </c>
      <c r="AU36" s="128">
        <f>'3'!DF31</f>
        <v>0</v>
      </c>
      <c r="AV36" s="42">
        <f>'3'!DG31</f>
        <v>0</v>
      </c>
      <c r="AW36" s="42">
        <f>'3'!DI31</f>
        <v>0</v>
      </c>
      <c r="AX36" s="42">
        <f t="shared" si="11"/>
        <v>0</v>
      </c>
      <c r="AY36" s="42">
        <f>'3'!DL31</f>
        <v>0</v>
      </c>
      <c r="AZ36" s="42">
        <f>'3'!DM31</f>
        <v>0</v>
      </c>
      <c r="BA36" s="42">
        <f>'3'!DP31</f>
        <v>0</v>
      </c>
      <c r="BB36" s="52">
        <f>'3'!DS31</f>
        <v>0</v>
      </c>
      <c r="BC36" s="56">
        <f t="shared" si="14"/>
        <v>0</v>
      </c>
      <c r="BD36" s="56">
        <f t="shared" si="15"/>
        <v>0</v>
      </c>
      <c r="BF36" s="34">
        <f>X47</f>
        <v>0</v>
      </c>
      <c r="BG36" s="36" t="s">
        <v>498</v>
      </c>
      <c r="BH36" s="37"/>
      <c r="BI36" s="37"/>
      <c r="BJ36" s="34">
        <f>Y47</f>
        <v>0</v>
      </c>
      <c r="BK36" s="36" t="s">
        <v>498</v>
      </c>
      <c r="BL36" s="37"/>
      <c r="BM36" s="37"/>
      <c r="BN36" s="37"/>
      <c r="BO36" s="37"/>
      <c r="BP36" s="37"/>
    </row>
    <row r="37" spans="1:68">
      <c r="A37" s="26">
        <v>59</v>
      </c>
      <c r="B37" s="25" t="s">
        <v>24</v>
      </c>
      <c r="C37" s="60"/>
      <c r="D37" s="61"/>
      <c r="E37" s="27"/>
      <c r="F37" s="27"/>
      <c r="G37" s="27"/>
      <c r="H37" s="95" t="s">
        <v>505</v>
      </c>
      <c r="I37" s="69" t="s">
        <v>470</v>
      </c>
      <c r="J37" s="70">
        <v>40.588235294117645</v>
      </c>
      <c r="K37" s="147">
        <v>29</v>
      </c>
      <c r="L37" s="61">
        <v>65</v>
      </c>
      <c r="M37" s="22" t="str">
        <f t="shared" si="4"/>
        <v>他に分類されない会員制団体</v>
      </c>
      <c r="N37" s="73">
        <f t="shared" si="0"/>
        <v>0</v>
      </c>
      <c r="O37" s="73">
        <f t="shared" si="1"/>
        <v>0</v>
      </c>
      <c r="P37" s="75">
        <f t="shared" si="5"/>
        <v>0</v>
      </c>
      <c r="Q37" s="223">
        <v>1</v>
      </c>
      <c r="R37" s="77">
        <f t="shared" si="6"/>
        <v>0</v>
      </c>
      <c r="U37" s="42">
        <f>'3'!X32</f>
        <v>0</v>
      </c>
      <c r="V37" s="42">
        <f>'3'!Z32</f>
        <v>0</v>
      </c>
      <c r="W37" s="42">
        <f t="shared" si="7"/>
        <v>0</v>
      </c>
      <c r="X37" s="42">
        <f>'3'!AC32</f>
        <v>0</v>
      </c>
      <c r="Y37" s="42">
        <f>'3'!AD32</f>
        <v>0</v>
      </c>
      <c r="Z37" s="42">
        <f>'3'!AG32</f>
        <v>0</v>
      </c>
      <c r="AA37" s="42">
        <f>'3'!AJ32</f>
        <v>0</v>
      </c>
      <c r="AB37" s="56">
        <f>'3'!AK32</f>
        <v>0</v>
      </c>
      <c r="AC37" s="56">
        <f>'3'!AL32</f>
        <v>0</v>
      </c>
      <c r="AD37" s="42">
        <f>'3'!BH32</f>
        <v>0</v>
      </c>
      <c r="AE37" s="42">
        <f>'3'!BJ32</f>
        <v>0</v>
      </c>
      <c r="AF37" s="42">
        <f t="shared" si="8"/>
        <v>0</v>
      </c>
      <c r="AG37" s="42">
        <f>'3'!BM32</f>
        <v>0</v>
      </c>
      <c r="AH37" s="42">
        <f>'3'!BN32</f>
        <v>0</v>
      </c>
      <c r="AI37" s="42">
        <f>'3'!BQ32</f>
        <v>0</v>
      </c>
      <c r="AJ37" s="42">
        <f>'3'!BT32</f>
        <v>0</v>
      </c>
      <c r="AK37" s="56">
        <f>'3'!BU32</f>
        <v>0</v>
      </c>
      <c r="AL37" s="56">
        <f>'3'!BV32</f>
        <v>0</v>
      </c>
      <c r="AM37" s="100">
        <f>'3'!CR32</f>
        <v>0</v>
      </c>
      <c r="AN37" s="100">
        <f>'3'!CT32</f>
        <v>0</v>
      </c>
      <c r="AO37" s="100">
        <f t="shared" si="9"/>
        <v>0</v>
      </c>
      <c r="AP37" s="100">
        <f>'3'!CW32</f>
        <v>0</v>
      </c>
      <c r="AQ37" s="100">
        <f t="shared" si="10"/>
        <v>0</v>
      </c>
      <c r="AR37" s="100">
        <f>'3'!DA32</f>
        <v>0</v>
      </c>
      <c r="AS37" s="100">
        <f>'3'!DD32</f>
        <v>0</v>
      </c>
      <c r="AT37" s="128">
        <f>'3'!DE32</f>
        <v>0</v>
      </c>
      <c r="AU37" s="128">
        <f>'3'!DF32</f>
        <v>0</v>
      </c>
      <c r="AV37" s="42">
        <f>'3'!DG32</f>
        <v>0</v>
      </c>
      <c r="AW37" s="42">
        <f>'3'!DI32</f>
        <v>0</v>
      </c>
      <c r="AX37" s="42">
        <f t="shared" si="11"/>
        <v>0</v>
      </c>
      <c r="AY37" s="42">
        <f>'3'!DL32</f>
        <v>0</v>
      </c>
      <c r="AZ37" s="42">
        <f>'3'!DM32</f>
        <v>0</v>
      </c>
      <c r="BA37" s="42">
        <f>'3'!DP32</f>
        <v>0</v>
      </c>
      <c r="BB37" s="52">
        <f>'3'!DS32</f>
        <v>0</v>
      </c>
      <c r="BC37" s="56">
        <f t="shared" si="14"/>
        <v>0</v>
      </c>
      <c r="BD37" s="56">
        <f t="shared" si="15"/>
        <v>0</v>
      </c>
      <c r="BF37" s="37"/>
      <c r="BG37" s="37"/>
      <c r="BH37" s="37"/>
      <c r="BI37" s="37"/>
      <c r="BJ37" s="37"/>
      <c r="BK37" s="37"/>
      <c r="BL37" s="37"/>
      <c r="BM37" s="37"/>
      <c r="BN37" s="37"/>
      <c r="BO37" s="37"/>
      <c r="BP37" s="37"/>
    </row>
    <row r="38" spans="1:68">
      <c r="A38" s="26">
        <v>61</v>
      </c>
      <c r="B38" s="25" t="s">
        <v>25</v>
      </c>
      <c r="C38" s="60"/>
      <c r="D38" s="61"/>
      <c r="E38" s="27"/>
      <c r="F38" s="27"/>
      <c r="G38" s="27"/>
      <c r="H38" s="95" t="s">
        <v>505</v>
      </c>
      <c r="I38" s="69" t="s">
        <v>737</v>
      </c>
      <c r="J38" s="70">
        <v>60.588235294117652</v>
      </c>
      <c r="K38" s="147">
        <v>40</v>
      </c>
      <c r="L38" s="61">
        <v>66</v>
      </c>
      <c r="M38" s="22" t="str">
        <f t="shared" si="4"/>
        <v>対事業所サービス</v>
      </c>
      <c r="N38" s="73">
        <f t="shared" si="0"/>
        <v>0</v>
      </c>
      <c r="O38" s="73">
        <f t="shared" si="1"/>
        <v>0</v>
      </c>
      <c r="P38" s="75">
        <f t="shared" si="5"/>
        <v>0</v>
      </c>
      <c r="Q38" s="223">
        <v>1</v>
      </c>
      <c r="R38" s="77">
        <f t="shared" si="6"/>
        <v>0</v>
      </c>
      <c r="U38" s="42">
        <f>'3'!X33</f>
        <v>0</v>
      </c>
      <c r="V38" s="42">
        <f>'3'!Z33</f>
        <v>0</v>
      </c>
      <c r="W38" s="42">
        <f t="shared" si="7"/>
        <v>0</v>
      </c>
      <c r="X38" s="42">
        <f>'3'!AC33</f>
        <v>0</v>
      </c>
      <c r="Y38" s="42">
        <f>'3'!AD33</f>
        <v>0</v>
      </c>
      <c r="Z38" s="42">
        <f>'3'!AG33</f>
        <v>0</v>
      </c>
      <c r="AA38" s="42">
        <f>'3'!AJ33</f>
        <v>0</v>
      </c>
      <c r="AB38" s="56">
        <f>'3'!AK33</f>
        <v>0</v>
      </c>
      <c r="AC38" s="56">
        <f>'3'!AL33</f>
        <v>0</v>
      </c>
      <c r="AD38" s="42">
        <f>'3'!BH33</f>
        <v>0</v>
      </c>
      <c r="AE38" s="42">
        <f>'3'!BJ33</f>
        <v>0</v>
      </c>
      <c r="AF38" s="42">
        <f t="shared" si="8"/>
        <v>0</v>
      </c>
      <c r="AG38" s="42">
        <f>'3'!BM33</f>
        <v>0</v>
      </c>
      <c r="AH38" s="42">
        <f>'3'!BN33</f>
        <v>0</v>
      </c>
      <c r="AI38" s="42">
        <f>'3'!BQ33</f>
        <v>0</v>
      </c>
      <c r="AJ38" s="42">
        <f>'3'!BT33</f>
        <v>0</v>
      </c>
      <c r="AK38" s="56">
        <f>'3'!BU33</f>
        <v>0</v>
      </c>
      <c r="AL38" s="56">
        <f>'3'!BV33</f>
        <v>0</v>
      </c>
      <c r="AM38" s="100">
        <f>'3'!CR33</f>
        <v>0</v>
      </c>
      <c r="AN38" s="100">
        <f>'3'!CT33</f>
        <v>0</v>
      </c>
      <c r="AO38" s="100">
        <f t="shared" si="9"/>
        <v>0</v>
      </c>
      <c r="AP38" s="100">
        <f>'3'!CW33</f>
        <v>0</v>
      </c>
      <c r="AQ38" s="100">
        <f t="shared" si="10"/>
        <v>0</v>
      </c>
      <c r="AR38" s="100">
        <f>'3'!DA33</f>
        <v>0</v>
      </c>
      <c r="AS38" s="100">
        <f>'3'!DD33</f>
        <v>0</v>
      </c>
      <c r="AT38" s="128">
        <f>'3'!DE33</f>
        <v>0</v>
      </c>
      <c r="AU38" s="128">
        <f>'3'!DF33</f>
        <v>0</v>
      </c>
      <c r="AV38" s="42">
        <f>'3'!DG33</f>
        <v>0</v>
      </c>
      <c r="AW38" s="42">
        <f>'3'!DI33</f>
        <v>0</v>
      </c>
      <c r="AX38" s="42">
        <f t="shared" si="11"/>
        <v>0</v>
      </c>
      <c r="AY38" s="42">
        <f>'3'!DL33</f>
        <v>0</v>
      </c>
      <c r="AZ38" s="42">
        <f>'3'!DM33</f>
        <v>0</v>
      </c>
      <c r="BA38" s="42">
        <f>'3'!DP33</f>
        <v>0</v>
      </c>
      <c r="BB38" s="52">
        <f>'3'!DS33</f>
        <v>0</v>
      </c>
      <c r="BC38" s="56">
        <f t="shared" si="14"/>
        <v>0</v>
      </c>
      <c r="BD38" s="56">
        <f t="shared" si="15"/>
        <v>0</v>
      </c>
      <c r="BF38" s="37"/>
      <c r="BG38" s="37"/>
      <c r="BH38" s="37"/>
      <c r="BI38" s="37"/>
      <c r="BJ38" s="37"/>
      <c r="BK38" s="37"/>
      <c r="BL38" s="37"/>
      <c r="BM38" s="37"/>
      <c r="BN38" s="37"/>
      <c r="BO38" s="37"/>
      <c r="BP38" s="37"/>
    </row>
    <row r="39" spans="1:68">
      <c r="A39" s="26">
        <v>63</v>
      </c>
      <c r="B39" s="25" t="s">
        <v>26</v>
      </c>
      <c r="C39" s="60"/>
      <c r="D39" s="61"/>
      <c r="E39" s="27"/>
      <c r="F39" s="27"/>
      <c r="G39" s="27"/>
      <c r="H39" s="95" t="s">
        <v>505</v>
      </c>
      <c r="I39" s="69" t="s">
        <v>738</v>
      </c>
      <c r="J39" s="70">
        <v>227.05882352941177</v>
      </c>
      <c r="K39" s="147">
        <v>155</v>
      </c>
      <c r="L39" s="61">
        <v>67</v>
      </c>
      <c r="M39" s="22" t="str">
        <f t="shared" si="4"/>
        <v>対個人サービス</v>
      </c>
      <c r="N39" s="73">
        <f t="shared" si="0"/>
        <v>0</v>
      </c>
      <c r="O39" s="73">
        <f t="shared" si="1"/>
        <v>0</v>
      </c>
      <c r="P39" s="75">
        <f t="shared" si="5"/>
        <v>0</v>
      </c>
      <c r="Q39" s="223">
        <v>1</v>
      </c>
      <c r="R39" s="77">
        <f t="shared" si="6"/>
        <v>0</v>
      </c>
      <c r="U39" s="42">
        <f>'3'!X34</f>
        <v>0</v>
      </c>
      <c r="V39" s="42">
        <f>'3'!Z34</f>
        <v>0</v>
      </c>
      <c r="W39" s="42">
        <f t="shared" si="7"/>
        <v>0</v>
      </c>
      <c r="X39" s="42">
        <f>'3'!AC34</f>
        <v>0</v>
      </c>
      <c r="Y39" s="42">
        <f>'3'!AD34</f>
        <v>0</v>
      </c>
      <c r="Z39" s="42">
        <f>'3'!AG34</f>
        <v>0</v>
      </c>
      <c r="AA39" s="42">
        <f>'3'!AJ34</f>
        <v>0</v>
      </c>
      <c r="AB39" s="56">
        <f>'3'!AK34</f>
        <v>0</v>
      </c>
      <c r="AC39" s="56">
        <f>'3'!AL34</f>
        <v>0</v>
      </c>
      <c r="AD39" s="42">
        <f>'3'!BH34</f>
        <v>0</v>
      </c>
      <c r="AE39" s="42">
        <f>'3'!BJ34</f>
        <v>0</v>
      </c>
      <c r="AF39" s="42">
        <f t="shared" si="8"/>
        <v>0</v>
      </c>
      <c r="AG39" s="42">
        <f>'3'!BM34</f>
        <v>0</v>
      </c>
      <c r="AH39" s="42">
        <f>'3'!BN34</f>
        <v>0</v>
      </c>
      <c r="AI39" s="42">
        <f>'3'!BQ34</f>
        <v>0</v>
      </c>
      <c r="AJ39" s="42">
        <f>'3'!BT34</f>
        <v>0</v>
      </c>
      <c r="AK39" s="56">
        <f>'3'!BU34</f>
        <v>0</v>
      </c>
      <c r="AL39" s="56">
        <f>'3'!BV34</f>
        <v>0</v>
      </c>
      <c r="AM39" s="100">
        <f>'3'!CR34</f>
        <v>0</v>
      </c>
      <c r="AN39" s="100">
        <f>'3'!CT34</f>
        <v>0</v>
      </c>
      <c r="AO39" s="100">
        <f t="shared" si="9"/>
        <v>0</v>
      </c>
      <c r="AP39" s="100">
        <f>'3'!CW34</f>
        <v>0</v>
      </c>
      <c r="AQ39" s="100">
        <f t="shared" si="10"/>
        <v>0</v>
      </c>
      <c r="AR39" s="100">
        <f>'3'!DA34</f>
        <v>0</v>
      </c>
      <c r="AS39" s="100">
        <f>'3'!DD34</f>
        <v>0</v>
      </c>
      <c r="AT39" s="128">
        <f>'3'!DE34</f>
        <v>0</v>
      </c>
      <c r="AU39" s="128">
        <f>'3'!DF34</f>
        <v>0</v>
      </c>
      <c r="AV39" s="42">
        <f>'3'!DG34</f>
        <v>0</v>
      </c>
      <c r="AW39" s="42">
        <f>'3'!DI34</f>
        <v>0</v>
      </c>
      <c r="AX39" s="42">
        <f t="shared" si="11"/>
        <v>0</v>
      </c>
      <c r="AY39" s="42">
        <f>'3'!DL34</f>
        <v>0</v>
      </c>
      <c r="AZ39" s="42">
        <f>'3'!DM34</f>
        <v>0</v>
      </c>
      <c r="BA39" s="42">
        <f>'3'!DP34</f>
        <v>0</v>
      </c>
      <c r="BB39" s="52">
        <f>'3'!DS34</f>
        <v>0</v>
      </c>
      <c r="BC39" s="56">
        <f t="shared" si="14"/>
        <v>0</v>
      </c>
      <c r="BD39" s="56">
        <f t="shared" si="15"/>
        <v>0</v>
      </c>
      <c r="BF39" s="39" t="s">
        <v>418</v>
      </c>
      <c r="BG39" s="40"/>
      <c r="BH39" s="37"/>
      <c r="BI39" s="39" t="s">
        <v>521</v>
      </c>
      <c r="BJ39" s="41"/>
      <c r="BK39" s="41" t="s">
        <v>515</v>
      </c>
      <c r="BL39" s="40"/>
      <c r="BM39" s="37"/>
      <c r="BN39" s="39" t="s">
        <v>215</v>
      </c>
      <c r="BO39" s="41"/>
      <c r="BP39" s="40"/>
    </row>
    <row r="40" spans="1:68">
      <c r="A40" s="26">
        <v>64</v>
      </c>
      <c r="B40" s="25" t="s">
        <v>27</v>
      </c>
      <c r="C40" s="60"/>
      <c r="D40" s="61"/>
      <c r="E40" s="27"/>
      <c r="F40" s="27"/>
      <c r="G40" s="27"/>
      <c r="H40" s="95" t="s">
        <v>505</v>
      </c>
      <c r="I40" s="69"/>
      <c r="J40" s="70"/>
      <c r="K40" s="71"/>
      <c r="L40" s="61"/>
      <c r="M40" s="22" t="str">
        <f t="shared" si="4"/>
        <v/>
      </c>
      <c r="N40" s="73">
        <f t="shared" si="0"/>
        <v>0</v>
      </c>
      <c r="O40" s="73">
        <f t="shared" si="1"/>
        <v>0</v>
      </c>
      <c r="P40" s="75">
        <f t="shared" si="5"/>
        <v>0</v>
      </c>
      <c r="Q40" s="190">
        <f>IFERROR(VLOOKUP(M40,'2'!$B$5:$C$42,2,FALSE),0)</f>
        <v>0</v>
      </c>
      <c r="R40" s="77">
        <f t="shared" si="6"/>
        <v>0</v>
      </c>
      <c r="U40" s="42">
        <f>'3'!X35</f>
        <v>0</v>
      </c>
      <c r="V40" s="42">
        <f>'3'!Z35</f>
        <v>0</v>
      </c>
      <c r="W40" s="42">
        <f t="shared" si="7"/>
        <v>0</v>
      </c>
      <c r="X40" s="42">
        <f>'3'!AC35</f>
        <v>0</v>
      </c>
      <c r="Y40" s="42">
        <f>'3'!AD35</f>
        <v>0</v>
      </c>
      <c r="Z40" s="42">
        <f>'3'!AG35</f>
        <v>0</v>
      </c>
      <c r="AA40" s="42">
        <f>'3'!AJ35</f>
        <v>0</v>
      </c>
      <c r="AB40" s="56">
        <f>'3'!AK35</f>
        <v>0</v>
      </c>
      <c r="AC40" s="56">
        <f>'3'!AL35</f>
        <v>0</v>
      </c>
      <c r="AD40" s="42">
        <f>'3'!BH35</f>
        <v>0</v>
      </c>
      <c r="AE40" s="42">
        <f>'3'!BJ35</f>
        <v>0</v>
      </c>
      <c r="AF40" s="42">
        <f t="shared" si="8"/>
        <v>0</v>
      </c>
      <c r="AG40" s="42">
        <f>'3'!BM35</f>
        <v>0</v>
      </c>
      <c r="AH40" s="42">
        <f>'3'!BN35</f>
        <v>0</v>
      </c>
      <c r="AI40" s="42">
        <f>'3'!BQ35</f>
        <v>0</v>
      </c>
      <c r="AJ40" s="42">
        <f>'3'!BT35</f>
        <v>0</v>
      </c>
      <c r="AK40" s="56">
        <f>'3'!BU35</f>
        <v>0</v>
      </c>
      <c r="AL40" s="56">
        <f>'3'!BV35</f>
        <v>0</v>
      </c>
      <c r="AM40" s="100">
        <f>'3'!CR35</f>
        <v>0</v>
      </c>
      <c r="AN40" s="100">
        <f>'3'!CT35</f>
        <v>0</v>
      </c>
      <c r="AO40" s="100">
        <f t="shared" si="9"/>
        <v>0</v>
      </c>
      <c r="AP40" s="100">
        <f>'3'!CW35</f>
        <v>0</v>
      </c>
      <c r="AQ40" s="100">
        <f t="shared" si="10"/>
        <v>0</v>
      </c>
      <c r="AR40" s="100">
        <f>'3'!DA35</f>
        <v>0</v>
      </c>
      <c r="AS40" s="100">
        <f>'3'!DD35</f>
        <v>0</v>
      </c>
      <c r="AT40" s="128">
        <f>'3'!DE35</f>
        <v>0</v>
      </c>
      <c r="AU40" s="128">
        <f>'3'!DF35</f>
        <v>0</v>
      </c>
      <c r="AV40" s="42">
        <f>'3'!DG35</f>
        <v>0</v>
      </c>
      <c r="AW40" s="42">
        <f>'3'!DI35</f>
        <v>0</v>
      </c>
      <c r="AX40" s="42">
        <f t="shared" si="11"/>
        <v>0</v>
      </c>
      <c r="AY40" s="42">
        <f>'3'!DL35</f>
        <v>0</v>
      </c>
      <c r="AZ40" s="42">
        <f>'3'!DM35</f>
        <v>0</v>
      </c>
      <c r="BA40" s="42">
        <f>'3'!DP35</f>
        <v>0</v>
      </c>
      <c r="BB40" s="52">
        <f>'3'!DS35</f>
        <v>0</v>
      </c>
      <c r="BC40" s="56">
        <f t="shared" si="14"/>
        <v>0</v>
      </c>
      <c r="BD40" s="56">
        <f t="shared" si="15"/>
        <v>0</v>
      </c>
      <c r="BF40" s="34">
        <f>AA47</f>
        <v>0</v>
      </c>
      <c r="BG40" s="36" t="s">
        <v>436</v>
      </c>
      <c r="BH40" s="37"/>
      <c r="BI40" s="132">
        <f>$AB$47</f>
        <v>0</v>
      </c>
      <c r="BJ40" s="130" t="s">
        <v>986</v>
      </c>
      <c r="BK40" s="133">
        <f>$AC$47</f>
        <v>0</v>
      </c>
      <c r="BL40" s="131" t="s">
        <v>1066</v>
      </c>
      <c r="BM40" s="37"/>
      <c r="BN40" s="34">
        <f>Z47</f>
        <v>0</v>
      </c>
      <c r="BO40" s="35" t="s">
        <v>498</v>
      </c>
      <c r="BP40" s="36"/>
    </row>
    <row r="41" spans="1:68">
      <c r="A41" s="26">
        <v>65</v>
      </c>
      <c r="B41" s="25" t="s">
        <v>549</v>
      </c>
      <c r="C41" s="60"/>
      <c r="D41" s="61"/>
      <c r="E41" s="27"/>
      <c r="F41" s="27"/>
      <c r="G41" s="27"/>
      <c r="H41" s="95" t="s">
        <v>505</v>
      </c>
      <c r="I41" s="69"/>
      <c r="J41" s="70"/>
      <c r="K41" s="71"/>
      <c r="L41" s="61"/>
      <c r="M41" s="22" t="str">
        <f t="shared" si="4"/>
        <v/>
      </c>
      <c r="N41" s="73">
        <f t="shared" ref="N41:N57" si="16">$G$17*J41*$G$18/1000000</f>
        <v>0</v>
      </c>
      <c r="O41" s="73">
        <f t="shared" ref="O41:O57" si="17">K41*$G$9/1000000</f>
        <v>0</v>
      </c>
      <c r="P41" s="75">
        <f t="shared" si="5"/>
        <v>0</v>
      </c>
      <c r="Q41" s="190">
        <f>IFERROR(VLOOKUP(M41,'2'!$B$5:$C$42,2,FALSE),0)</f>
        <v>0</v>
      </c>
      <c r="R41" s="77">
        <f t="shared" si="6"/>
        <v>0</v>
      </c>
      <c r="U41" s="42">
        <f>'3'!X36</f>
        <v>0</v>
      </c>
      <c r="V41" s="42">
        <f>'3'!Z36</f>
        <v>0</v>
      </c>
      <c r="W41" s="42">
        <f t="shared" si="7"/>
        <v>0</v>
      </c>
      <c r="X41" s="42">
        <f>'3'!AC36</f>
        <v>0</v>
      </c>
      <c r="Y41" s="42">
        <f>'3'!AD36</f>
        <v>0</v>
      </c>
      <c r="Z41" s="42">
        <f>'3'!AG36</f>
        <v>0</v>
      </c>
      <c r="AA41" s="42">
        <f>'3'!AJ36</f>
        <v>0</v>
      </c>
      <c r="AB41" s="56">
        <f>'3'!AK36</f>
        <v>0</v>
      </c>
      <c r="AC41" s="56">
        <f>'3'!AL36</f>
        <v>0</v>
      </c>
      <c r="AD41" s="42">
        <f>'3'!BH36</f>
        <v>0</v>
      </c>
      <c r="AE41" s="42">
        <f>'3'!BJ36</f>
        <v>0</v>
      </c>
      <c r="AF41" s="42">
        <f t="shared" si="8"/>
        <v>0</v>
      </c>
      <c r="AG41" s="42">
        <f>'3'!BM36</f>
        <v>0</v>
      </c>
      <c r="AH41" s="42">
        <f>'3'!BN36</f>
        <v>0</v>
      </c>
      <c r="AI41" s="42">
        <f>'3'!BQ36</f>
        <v>0</v>
      </c>
      <c r="AJ41" s="42">
        <f>'3'!BT36</f>
        <v>0</v>
      </c>
      <c r="AK41" s="56">
        <f>'3'!BU36</f>
        <v>0</v>
      </c>
      <c r="AL41" s="56">
        <f>'3'!BV36</f>
        <v>0</v>
      </c>
      <c r="AM41" s="100">
        <f>'3'!CR36</f>
        <v>0</v>
      </c>
      <c r="AN41" s="100">
        <f>'3'!CT36</f>
        <v>0</v>
      </c>
      <c r="AO41" s="100">
        <f t="shared" si="9"/>
        <v>0</v>
      </c>
      <c r="AP41" s="100">
        <f>'3'!CW36</f>
        <v>0</v>
      </c>
      <c r="AQ41" s="100">
        <f t="shared" si="10"/>
        <v>0</v>
      </c>
      <c r="AR41" s="100">
        <f>'3'!DA36</f>
        <v>0</v>
      </c>
      <c r="AS41" s="100">
        <f>'3'!DD36</f>
        <v>0</v>
      </c>
      <c r="AT41" s="128">
        <f>'3'!DE36</f>
        <v>0</v>
      </c>
      <c r="AU41" s="128">
        <f>'3'!DF36</f>
        <v>0</v>
      </c>
      <c r="AV41" s="42">
        <f>'3'!DG36</f>
        <v>0</v>
      </c>
      <c r="AW41" s="42">
        <f>'3'!DI36</f>
        <v>0</v>
      </c>
      <c r="AX41" s="42">
        <f t="shared" si="11"/>
        <v>0</v>
      </c>
      <c r="AY41" s="42">
        <f>'3'!DL36</f>
        <v>0</v>
      </c>
      <c r="AZ41" s="42">
        <f>'3'!DM36</f>
        <v>0</v>
      </c>
      <c r="BA41" s="42">
        <f>'3'!DP36</f>
        <v>0</v>
      </c>
      <c r="BB41" s="52">
        <f>'3'!DS36</f>
        <v>0</v>
      </c>
      <c r="BC41" s="56">
        <f t="shared" si="14"/>
        <v>0</v>
      </c>
      <c r="BD41" s="56">
        <f t="shared" si="15"/>
        <v>0</v>
      </c>
      <c r="BF41" s="37"/>
      <c r="BG41" s="37"/>
      <c r="BH41" s="37"/>
      <c r="BI41" s="37"/>
      <c r="BJ41" s="37"/>
      <c r="BK41" s="37"/>
      <c r="BL41" s="37"/>
      <c r="BM41" s="37"/>
      <c r="BN41" s="37"/>
      <c r="BO41" s="37"/>
      <c r="BP41" s="37"/>
    </row>
    <row r="42" spans="1:68">
      <c r="A42" s="26">
        <v>66</v>
      </c>
      <c r="B42" s="25" t="s">
        <v>28</v>
      </c>
      <c r="C42" s="60"/>
      <c r="D42" s="61"/>
      <c r="E42" s="27"/>
      <c r="F42" s="27"/>
      <c r="G42" s="27"/>
      <c r="H42" s="95" t="s">
        <v>505</v>
      </c>
      <c r="I42" s="69"/>
      <c r="J42" s="70"/>
      <c r="K42" s="71"/>
      <c r="L42" s="61"/>
      <c r="M42" s="22" t="str">
        <f t="shared" si="4"/>
        <v/>
      </c>
      <c r="N42" s="73">
        <f t="shared" si="16"/>
        <v>0</v>
      </c>
      <c r="O42" s="73">
        <f t="shared" si="17"/>
        <v>0</v>
      </c>
      <c r="P42" s="75">
        <f t="shared" si="5"/>
        <v>0</v>
      </c>
      <c r="Q42" s="190">
        <f>IFERROR(VLOOKUP(M42,'2'!$B$5:$C$42,2,FALSE),0)</f>
        <v>0</v>
      </c>
      <c r="R42" s="77">
        <f t="shared" si="6"/>
        <v>0</v>
      </c>
      <c r="U42" s="42">
        <f>'3'!X37</f>
        <v>0</v>
      </c>
      <c r="V42" s="42">
        <f>'3'!Z37</f>
        <v>0</v>
      </c>
      <c r="W42" s="42">
        <f t="shared" si="7"/>
        <v>0</v>
      </c>
      <c r="X42" s="42">
        <f>'3'!AC37</f>
        <v>0</v>
      </c>
      <c r="Y42" s="42">
        <f>'3'!AD37</f>
        <v>0</v>
      </c>
      <c r="Z42" s="42">
        <f>'3'!AG37</f>
        <v>0</v>
      </c>
      <c r="AA42" s="42">
        <f>'3'!AJ37</f>
        <v>0</v>
      </c>
      <c r="AB42" s="56">
        <f>'3'!AK37</f>
        <v>0</v>
      </c>
      <c r="AC42" s="56">
        <f>'3'!AL37</f>
        <v>0</v>
      </c>
      <c r="AD42" s="42">
        <f>'3'!BH37</f>
        <v>0</v>
      </c>
      <c r="AE42" s="42">
        <f>'3'!BJ37</f>
        <v>0</v>
      </c>
      <c r="AF42" s="42">
        <f t="shared" si="8"/>
        <v>0</v>
      </c>
      <c r="AG42" s="42">
        <f>'3'!BM37</f>
        <v>0</v>
      </c>
      <c r="AH42" s="42">
        <f>'3'!BN37</f>
        <v>0</v>
      </c>
      <c r="AI42" s="42">
        <f>'3'!BQ37</f>
        <v>0</v>
      </c>
      <c r="AJ42" s="42">
        <f>'3'!BT37</f>
        <v>0</v>
      </c>
      <c r="AK42" s="56">
        <f>'3'!BU37</f>
        <v>0</v>
      </c>
      <c r="AL42" s="56">
        <f>'3'!BV37</f>
        <v>0</v>
      </c>
      <c r="AM42" s="100">
        <f>'3'!CR37</f>
        <v>0</v>
      </c>
      <c r="AN42" s="100">
        <f>'3'!CT37</f>
        <v>0</v>
      </c>
      <c r="AO42" s="100">
        <f t="shared" si="9"/>
        <v>0</v>
      </c>
      <c r="AP42" s="100">
        <f>'3'!CW37</f>
        <v>0</v>
      </c>
      <c r="AQ42" s="100">
        <f t="shared" si="10"/>
        <v>0</v>
      </c>
      <c r="AR42" s="100">
        <f>'3'!DA37</f>
        <v>0</v>
      </c>
      <c r="AS42" s="100">
        <f>'3'!DD37</f>
        <v>0</v>
      </c>
      <c r="AT42" s="128">
        <f>'3'!DE37</f>
        <v>0</v>
      </c>
      <c r="AU42" s="128">
        <f>'3'!DF37</f>
        <v>0</v>
      </c>
      <c r="AV42" s="42">
        <f>'3'!DG37</f>
        <v>0</v>
      </c>
      <c r="AW42" s="42">
        <f>'3'!DI37</f>
        <v>0</v>
      </c>
      <c r="AX42" s="42">
        <f t="shared" si="11"/>
        <v>0</v>
      </c>
      <c r="AY42" s="42">
        <f>'3'!DL37</f>
        <v>0</v>
      </c>
      <c r="AZ42" s="42">
        <f>'3'!DM37</f>
        <v>0</v>
      </c>
      <c r="BA42" s="42">
        <f>'3'!DP37</f>
        <v>0</v>
      </c>
      <c r="BB42" s="52">
        <f>'3'!DS37</f>
        <v>0</v>
      </c>
      <c r="BC42" s="56">
        <f t="shared" si="14"/>
        <v>0</v>
      </c>
      <c r="BD42" s="56">
        <f t="shared" si="15"/>
        <v>0</v>
      </c>
      <c r="BF42" s="37"/>
      <c r="BG42" s="37"/>
      <c r="BH42" s="37"/>
      <c r="BI42" s="37"/>
      <c r="BJ42" s="37"/>
      <c r="BK42" s="37"/>
      <c r="BL42" s="37"/>
      <c r="BM42" s="37"/>
      <c r="BN42" s="37"/>
      <c r="BO42" s="37"/>
      <c r="BP42" s="37"/>
    </row>
    <row r="43" spans="1:68" ht="15.6" thickBot="1">
      <c r="A43" s="26">
        <v>67</v>
      </c>
      <c r="B43" s="25" t="s">
        <v>29</v>
      </c>
      <c r="C43" s="62"/>
      <c r="D43" s="63"/>
      <c r="E43" s="27"/>
      <c r="F43" s="27"/>
      <c r="G43" s="27"/>
      <c r="H43" s="95" t="s">
        <v>505</v>
      </c>
      <c r="I43" s="69"/>
      <c r="J43" s="70"/>
      <c r="K43" s="71"/>
      <c r="L43" s="61"/>
      <c r="M43" s="22" t="str">
        <f t="shared" si="4"/>
        <v/>
      </c>
      <c r="N43" s="73">
        <f t="shared" si="16"/>
        <v>0</v>
      </c>
      <c r="O43" s="73">
        <f t="shared" si="17"/>
        <v>0</v>
      </c>
      <c r="P43" s="75">
        <f t="shared" si="5"/>
        <v>0</v>
      </c>
      <c r="Q43" s="190">
        <f>IFERROR(VLOOKUP(M43,'2'!$B$5:$C$42,2,FALSE),0)</f>
        <v>0</v>
      </c>
      <c r="R43" s="77">
        <f t="shared" si="6"/>
        <v>0</v>
      </c>
      <c r="U43" s="42">
        <f>'3'!X38</f>
        <v>0</v>
      </c>
      <c r="V43" s="42">
        <f>'3'!Z38</f>
        <v>0</v>
      </c>
      <c r="W43" s="42">
        <f t="shared" si="7"/>
        <v>0</v>
      </c>
      <c r="X43" s="42">
        <f>'3'!AC38</f>
        <v>0</v>
      </c>
      <c r="Y43" s="42">
        <f>'3'!AD38</f>
        <v>0</v>
      </c>
      <c r="Z43" s="42">
        <f>'3'!AG38</f>
        <v>0</v>
      </c>
      <c r="AA43" s="42">
        <f>'3'!AJ38</f>
        <v>0</v>
      </c>
      <c r="AB43" s="56">
        <f>'3'!AK38</f>
        <v>0</v>
      </c>
      <c r="AC43" s="56">
        <f>'3'!AL38</f>
        <v>0</v>
      </c>
      <c r="AD43" s="42">
        <f>'3'!BH38</f>
        <v>0</v>
      </c>
      <c r="AE43" s="42">
        <f>'3'!BJ38</f>
        <v>0</v>
      </c>
      <c r="AF43" s="42">
        <f t="shared" si="8"/>
        <v>0</v>
      </c>
      <c r="AG43" s="42">
        <f>'3'!BM38</f>
        <v>0</v>
      </c>
      <c r="AH43" s="42">
        <f>'3'!BN38</f>
        <v>0</v>
      </c>
      <c r="AI43" s="42">
        <f>'3'!BQ38</f>
        <v>0</v>
      </c>
      <c r="AJ43" s="42">
        <f>'3'!BT38</f>
        <v>0</v>
      </c>
      <c r="AK43" s="56">
        <f>'3'!BU38</f>
        <v>0</v>
      </c>
      <c r="AL43" s="56">
        <f>'3'!BV38</f>
        <v>0</v>
      </c>
      <c r="AM43" s="100">
        <f>'3'!CR38</f>
        <v>0</v>
      </c>
      <c r="AN43" s="100">
        <f>'3'!CT38</f>
        <v>0</v>
      </c>
      <c r="AO43" s="100">
        <f t="shared" si="9"/>
        <v>0</v>
      </c>
      <c r="AP43" s="100">
        <f>'3'!CW38</f>
        <v>0</v>
      </c>
      <c r="AQ43" s="100">
        <f t="shared" si="10"/>
        <v>0</v>
      </c>
      <c r="AR43" s="100">
        <f>'3'!DA38</f>
        <v>0</v>
      </c>
      <c r="AS43" s="100">
        <f>'3'!DD38</f>
        <v>0</v>
      </c>
      <c r="AT43" s="128">
        <f>'3'!DE38</f>
        <v>0</v>
      </c>
      <c r="AU43" s="128">
        <f>'3'!DF38</f>
        <v>0</v>
      </c>
      <c r="AV43" s="42">
        <f>'3'!DG38</f>
        <v>0</v>
      </c>
      <c r="AW43" s="42">
        <f>'3'!DI38</f>
        <v>0</v>
      </c>
      <c r="AX43" s="42">
        <f t="shared" si="11"/>
        <v>0</v>
      </c>
      <c r="AY43" s="42">
        <f>'3'!DL38</f>
        <v>0</v>
      </c>
      <c r="AZ43" s="42">
        <f>'3'!DM38</f>
        <v>0</v>
      </c>
      <c r="BA43" s="42">
        <f>'3'!DP38</f>
        <v>0</v>
      </c>
      <c r="BB43" s="52">
        <f>'3'!DS38</f>
        <v>0</v>
      </c>
      <c r="BC43" s="56">
        <f t="shared" si="14"/>
        <v>0</v>
      </c>
      <c r="BD43" s="56">
        <f t="shared" si="15"/>
        <v>0</v>
      </c>
      <c r="BF43" s="255" t="s">
        <v>520</v>
      </c>
      <c r="BG43" s="255"/>
      <c r="BH43" s="255"/>
      <c r="BI43" s="255"/>
      <c r="BJ43" s="255"/>
      <c r="BK43" s="255"/>
      <c r="BL43" s="255"/>
      <c r="BM43" s="255"/>
      <c r="BN43" s="255"/>
      <c r="BO43" s="255"/>
      <c r="BP43" s="255"/>
    </row>
    <row r="44" spans="1:68">
      <c r="A44" s="26">
        <v>68</v>
      </c>
      <c r="B44" s="26" t="s">
        <v>30</v>
      </c>
      <c r="C44" s="239" t="s">
        <v>34</v>
      </c>
      <c r="D44" s="240"/>
      <c r="E44" s="28"/>
      <c r="F44" s="28"/>
      <c r="G44" s="28"/>
      <c r="H44" s="95" t="s">
        <v>505</v>
      </c>
      <c r="I44" s="69"/>
      <c r="J44" s="70"/>
      <c r="K44" s="71"/>
      <c r="L44" s="61"/>
      <c r="M44" s="22" t="str">
        <f t="shared" si="4"/>
        <v/>
      </c>
      <c r="N44" s="73">
        <f t="shared" si="16"/>
        <v>0</v>
      </c>
      <c r="O44" s="73">
        <f t="shared" si="17"/>
        <v>0</v>
      </c>
      <c r="P44" s="75">
        <f t="shared" si="5"/>
        <v>0</v>
      </c>
      <c r="Q44" s="190">
        <f>IFERROR(VLOOKUP(M44,'2'!$B$5:$C$42,2,FALSE),0)</f>
        <v>0</v>
      </c>
      <c r="R44" s="77">
        <f t="shared" si="6"/>
        <v>0</v>
      </c>
      <c r="U44" s="42">
        <f>'3'!X39</f>
        <v>0</v>
      </c>
      <c r="V44" s="42">
        <f>'3'!Z39</f>
        <v>0</v>
      </c>
      <c r="W44" s="42">
        <f t="shared" si="7"/>
        <v>0</v>
      </c>
      <c r="X44" s="42">
        <f>'3'!AC39</f>
        <v>0</v>
      </c>
      <c r="Y44" s="42">
        <f>'3'!AD39</f>
        <v>0</v>
      </c>
      <c r="Z44" s="42">
        <f>'3'!AG39</f>
        <v>0</v>
      </c>
      <c r="AA44" s="42">
        <f>'3'!AJ39</f>
        <v>0</v>
      </c>
      <c r="AB44" s="56">
        <f>'3'!AK39</f>
        <v>0</v>
      </c>
      <c r="AC44" s="56">
        <f>'3'!AL39</f>
        <v>0</v>
      </c>
      <c r="AD44" s="42">
        <f>'3'!BH39</f>
        <v>0</v>
      </c>
      <c r="AE44" s="42">
        <f>'3'!BJ39</f>
        <v>0</v>
      </c>
      <c r="AF44" s="42">
        <f t="shared" si="8"/>
        <v>0</v>
      </c>
      <c r="AG44" s="42">
        <f>'3'!BM39</f>
        <v>0</v>
      </c>
      <c r="AH44" s="42">
        <f>'3'!BN39</f>
        <v>0</v>
      </c>
      <c r="AI44" s="42">
        <f>'3'!BQ39</f>
        <v>0</v>
      </c>
      <c r="AJ44" s="42">
        <f>'3'!BT39</f>
        <v>0</v>
      </c>
      <c r="AK44" s="56">
        <f>'3'!BU39</f>
        <v>0</v>
      </c>
      <c r="AL44" s="56">
        <f>'3'!BV39</f>
        <v>0</v>
      </c>
      <c r="AM44" s="100">
        <f>'3'!CR39</f>
        <v>0</v>
      </c>
      <c r="AN44" s="100">
        <f>'3'!CT39</f>
        <v>0</v>
      </c>
      <c r="AO44" s="100">
        <f t="shared" si="9"/>
        <v>0</v>
      </c>
      <c r="AP44" s="100">
        <f>'3'!CW39</f>
        <v>0</v>
      </c>
      <c r="AQ44" s="100">
        <f t="shared" si="10"/>
        <v>0</v>
      </c>
      <c r="AR44" s="100">
        <f>'3'!DA39</f>
        <v>0</v>
      </c>
      <c r="AS44" s="100">
        <f>'3'!DD39</f>
        <v>0</v>
      </c>
      <c r="AT44" s="128">
        <f>'3'!DE39</f>
        <v>0</v>
      </c>
      <c r="AU44" s="128">
        <f>'3'!DF39</f>
        <v>0</v>
      </c>
      <c r="AV44" s="42">
        <f>'3'!DG39</f>
        <v>0</v>
      </c>
      <c r="AW44" s="42">
        <f>'3'!DI39</f>
        <v>0</v>
      </c>
      <c r="AX44" s="42">
        <f t="shared" si="11"/>
        <v>0</v>
      </c>
      <c r="AY44" s="42">
        <f>'3'!DL39</f>
        <v>0</v>
      </c>
      <c r="AZ44" s="42">
        <f>'3'!DM39</f>
        <v>0</v>
      </c>
      <c r="BA44" s="42">
        <f>'3'!DP39</f>
        <v>0</v>
      </c>
      <c r="BB44" s="52">
        <f>'3'!DS39</f>
        <v>0</v>
      </c>
      <c r="BC44" s="56">
        <f t="shared" si="14"/>
        <v>0</v>
      </c>
      <c r="BD44" s="56">
        <f t="shared" si="15"/>
        <v>0</v>
      </c>
      <c r="BF44" s="37"/>
      <c r="BG44" s="37"/>
      <c r="BH44" s="37"/>
      <c r="BI44" s="37"/>
      <c r="BJ44" s="37"/>
      <c r="BK44" s="37"/>
      <c r="BL44" s="37"/>
      <c r="BM44" s="37"/>
      <c r="BN44" s="37"/>
      <c r="BO44" s="37"/>
      <c r="BP44" s="37"/>
    </row>
    <row r="45" spans="1:68">
      <c r="A45" s="26">
        <v>69</v>
      </c>
      <c r="B45" s="26" t="s">
        <v>31</v>
      </c>
      <c r="C45" s="241"/>
      <c r="D45" s="241"/>
      <c r="E45" s="28"/>
      <c r="F45" s="28"/>
      <c r="G45" s="28"/>
      <c r="H45" s="95" t="s">
        <v>505</v>
      </c>
      <c r="I45" s="69"/>
      <c r="J45" s="70"/>
      <c r="K45" s="71"/>
      <c r="L45" s="61"/>
      <c r="M45" s="22" t="str">
        <f t="shared" si="4"/>
        <v/>
      </c>
      <c r="N45" s="73">
        <f t="shared" si="16"/>
        <v>0</v>
      </c>
      <c r="O45" s="73">
        <f t="shared" si="17"/>
        <v>0</v>
      </c>
      <c r="P45" s="75">
        <f t="shared" si="5"/>
        <v>0</v>
      </c>
      <c r="Q45" s="190">
        <f>IFERROR(VLOOKUP(M45,'2'!$B$5:$C$42,2,FALSE),0)</f>
        <v>0</v>
      </c>
      <c r="R45" s="77">
        <f t="shared" si="6"/>
        <v>0</v>
      </c>
      <c r="U45" s="42">
        <f>'3'!X40</f>
        <v>0</v>
      </c>
      <c r="V45" s="42">
        <f>'3'!Z40</f>
        <v>0</v>
      </c>
      <c r="W45" s="42">
        <f t="shared" si="7"/>
        <v>0</v>
      </c>
      <c r="X45" s="42">
        <f>'3'!AC40</f>
        <v>0</v>
      </c>
      <c r="Y45" s="42">
        <f>'3'!AD40</f>
        <v>0</v>
      </c>
      <c r="Z45" s="42">
        <f>'3'!AG40</f>
        <v>0</v>
      </c>
      <c r="AA45" s="42">
        <f>'3'!AJ40</f>
        <v>0</v>
      </c>
      <c r="AB45" s="56">
        <f>'3'!AK40</f>
        <v>0</v>
      </c>
      <c r="AC45" s="56">
        <f>'3'!AL40</f>
        <v>0</v>
      </c>
      <c r="AD45" s="42">
        <f>'3'!BH40</f>
        <v>0</v>
      </c>
      <c r="AE45" s="42">
        <f>'3'!BJ40</f>
        <v>0</v>
      </c>
      <c r="AF45" s="42">
        <f t="shared" si="8"/>
        <v>0</v>
      </c>
      <c r="AG45" s="42">
        <f>'3'!BM40</f>
        <v>0</v>
      </c>
      <c r="AH45" s="42">
        <f>'3'!BN40</f>
        <v>0</v>
      </c>
      <c r="AI45" s="42">
        <f>'3'!BQ40</f>
        <v>0</v>
      </c>
      <c r="AJ45" s="42">
        <f>'3'!BT40</f>
        <v>0</v>
      </c>
      <c r="AK45" s="56">
        <f>'3'!BU40</f>
        <v>0</v>
      </c>
      <c r="AL45" s="56">
        <f>'3'!BV40</f>
        <v>0</v>
      </c>
      <c r="AM45" s="100">
        <f>'3'!CR40</f>
        <v>0</v>
      </c>
      <c r="AN45" s="100">
        <f>'3'!CT40</f>
        <v>0</v>
      </c>
      <c r="AO45" s="100">
        <f t="shared" si="9"/>
        <v>0</v>
      </c>
      <c r="AP45" s="100">
        <f>'3'!CW40</f>
        <v>0</v>
      </c>
      <c r="AQ45" s="100">
        <f t="shared" si="10"/>
        <v>0</v>
      </c>
      <c r="AR45" s="100">
        <f>'3'!DA40</f>
        <v>0</v>
      </c>
      <c r="AS45" s="100">
        <f>'3'!DD40</f>
        <v>0</v>
      </c>
      <c r="AT45" s="128">
        <f>'3'!DE40</f>
        <v>0</v>
      </c>
      <c r="AU45" s="128">
        <f>'3'!DF40</f>
        <v>0</v>
      </c>
      <c r="AV45" s="42">
        <f>'3'!DG40</f>
        <v>0</v>
      </c>
      <c r="AW45" s="42">
        <f>'3'!DI40</f>
        <v>0</v>
      </c>
      <c r="AX45" s="42">
        <f t="shared" si="11"/>
        <v>0</v>
      </c>
      <c r="AY45" s="42">
        <f>'3'!DL40</f>
        <v>0</v>
      </c>
      <c r="AZ45" s="42">
        <f>'3'!DM40</f>
        <v>0</v>
      </c>
      <c r="BA45" s="42">
        <f>'3'!DP40</f>
        <v>0</v>
      </c>
      <c r="BB45" s="52">
        <f>'3'!DS40</f>
        <v>0</v>
      </c>
      <c r="BC45" s="56">
        <f t="shared" si="14"/>
        <v>0</v>
      </c>
      <c r="BD45" s="56">
        <f t="shared" si="15"/>
        <v>0</v>
      </c>
      <c r="BF45" s="39" t="s">
        <v>206</v>
      </c>
      <c r="BG45" s="41"/>
      <c r="BH45" s="40"/>
      <c r="BI45" s="37"/>
      <c r="BJ45" s="37"/>
      <c r="BK45" s="37"/>
      <c r="BL45" s="37"/>
      <c r="BM45" s="37"/>
      <c r="BN45" s="37"/>
      <c r="BO45" s="37"/>
      <c r="BP45" s="37"/>
    </row>
    <row r="46" spans="1:68">
      <c r="A46" s="26">
        <v>10</v>
      </c>
      <c r="B46" s="26" t="s">
        <v>32</v>
      </c>
      <c r="C46" s="241"/>
      <c r="D46" s="241"/>
      <c r="E46" s="28"/>
      <c r="F46" s="28"/>
      <c r="G46" s="28"/>
      <c r="H46" s="95" t="s">
        <v>505</v>
      </c>
      <c r="I46" s="69"/>
      <c r="J46" s="70"/>
      <c r="K46" s="71"/>
      <c r="L46" s="61"/>
      <c r="M46" s="22" t="str">
        <f t="shared" si="4"/>
        <v/>
      </c>
      <c r="N46" s="73">
        <f t="shared" si="16"/>
        <v>0</v>
      </c>
      <c r="O46" s="73">
        <f t="shared" si="17"/>
        <v>0</v>
      </c>
      <c r="P46" s="75">
        <f t="shared" si="5"/>
        <v>0</v>
      </c>
      <c r="Q46" s="190">
        <f>IFERROR(VLOOKUP(M46,'2'!$B$5:$C$42,2,FALSE),0)</f>
        <v>0</v>
      </c>
      <c r="R46" s="77">
        <f t="shared" si="6"/>
        <v>0</v>
      </c>
      <c r="U46" s="53">
        <f>'3'!X41</f>
        <v>0</v>
      </c>
      <c r="V46" s="53">
        <f>'3'!Z41</f>
        <v>0</v>
      </c>
      <c r="W46" s="53">
        <f t="shared" si="7"/>
        <v>0</v>
      </c>
      <c r="X46" s="53">
        <f>'3'!AC41</f>
        <v>0</v>
      </c>
      <c r="Y46" s="53">
        <f>'3'!AD41</f>
        <v>0</v>
      </c>
      <c r="Z46" s="53">
        <f>'3'!AG41</f>
        <v>0</v>
      </c>
      <c r="AA46" s="53">
        <f>'3'!AJ41</f>
        <v>0</v>
      </c>
      <c r="AB46" s="127">
        <f>'3'!AK41</f>
        <v>0</v>
      </c>
      <c r="AC46" s="127">
        <f>'3'!AL41</f>
        <v>0</v>
      </c>
      <c r="AD46" s="53">
        <f>'3'!BH41</f>
        <v>0</v>
      </c>
      <c r="AE46" s="53">
        <f>'3'!BJ41</f>
        <v>0</v>
      </c>
      <c r="AF46" s="53">
        <f t="shared" si="8"/>
        <v>0</v>
      </c>
      <c r="AG46" s="53">
        <f>'3'!BM41</f>
        <v>0</v>
      </c>
      <c r="AH46" s="53">
        <f>'3'!BN41</f>
        <v>0</v>
      </c>
      <c r="AI46" s="53">
        <f>'3'!BQ41</f>
        <v>0</v>
      </c>
      <c r="AJ46" s="53">
        <f>'3'!BT41</f>
        <v>0</v>
      </c>
      <c r="AK46" s="127">
        <f>'3'!BU41</f>
        <v>0</v>
      </c>
      <c r="AL46" s="127">
        <f>'3'!BV41</f>
        <v>0</v>
      </c>
      <c r="AM46" s="123">
        <f>'3'!CR41</f>
        <v>0</v>
      </c>
      <c r="AN46" s="123">
        <f>'3'!CT41</f>
        <v>0</v>
      </c>
      <c r="AO46" s="123">
        <f t="shared" si="9"/>
        <v>0</v>
      </c>
      <c r="AP46" s="123">
        <f>'3'!CW41</f>
        <v>0</v>
      </c>
      <c r="AQ46" s="123">
        <f t="shared" si="10"/>
        <v>0</v>
      </c>
      <c r="AR46" s="123">
        <f>'3'!DA41</f>
        <v>0</v>
      </c>
      <c r="AS46" s="123">
        <f>'3'!DD41</f>
        <v>0</v>
      </c>
      <c r="AT46" s="129">
        <f>'3'!DE41</f>
        <v>0</v>
      </c>
      <c r="AU46" s="129">
        <f>'3'!DF41</f>
        <v>0</v>
      </c>
      <c r="AV46" s="53">
        <f>'3'!DG41</f>
        <v>0</v>
      </c>
      <c r="AW46" s="53">
        <f>'3'!DI41</f>
        <v>0</v>
      </c>
      <c r="AX46" s="53">
        <f t="shared" si="11"/>
        <v>0</v>
      </c>
      <c r="AY46" s="53">
        <f>'3'!DL41</f>
        <v>0</v>
      </c>
      <c r="AZ46" s="53">
        <f>'3'!DM41</f>
        <v>0</v>
      </c>
      <c r="BA46" s="53">
        <f>'3'!DP41</f>
        <v>0</v>
      </c>
      <c r="BB46" s="39">
        <f>'3'!DS41</f>
        <v>0</v>
      </c>
      <c r="BC46" s="56">
        <f t="shared" si="14"/>
        <v>0</v>
      </c>
      <c r="BD46" s="56">
        <f t="shared" si="15"/>
        <v>0</v>
      </c>
      <c r="BF46" s="34">
        <f>SUM(P9:P119)</f>
        <v>0</v>
      </c>
      <c r="BG46" s="35" t="s">
        <v>498</v>
      </c>
      <c r="BH46" s="36"/>
      <c r="BI46" s="37"/>
      <c r="BJ46" s="37"/>
      <c r="BK46" s="37"/>
      <c r="BL46" s="37"/>
      <c r="BM46" s="37"/>
      <c r="BN46" s="37"/>
      <c r="BO46" s="37"/>
      <c r="BP46" s="37"/>
    </row>
    <row r="47" spans="1:68">
      <c r="A47" s="29"/>
      <c r="B47" s="26" t="s">
        <v>8</v>
      </c>
      <c r="C47" s="26">
        <f>SUM(C9:C43)</f>
        <v>0</v>
      </c>
      <c r="D47" s="26">
        <f t="shared" ref="D47" si="18">SUM(D9:D43)</f>
        <v>0</v>
      </c>
      <c r="E47" s="27"/>
      <c r="F47" s="27"/>
      <c r="G47" s="27"/>
      <c r="H47" s="95" t="s">
        <v>505</v>
      </c>
      <c r="I47" s="60"/>
      <c r="J47" s="70"/>
      <c r="K47" s="71"/>
      <c r="L47" s="61"/>
      <c r="M47" s="22" t="str">
        <f t="shared" si="4"/>
        <v/>
      </c>
      <c r="N47" s="73">
        <f t="shared" si="16"/>
        <v>0</v>
      </c>
      <c r="O47" s="73">
        <f t="shared" si="17"/>
        <v>0</v>
      </c>
      <c r="P47" s="75">
        <f t="shared" ref="P47:P56" si="19">N47+O47</f>
        <v>0</v>
      </c>
      <c r="Q47" s="190">
        <f>IFERROR(VLOOKUP(M47,'2'!$B$5:$C$42,2,FALSE),0)</f>
        <v>0</v>
      </c>
      <c r="R47" s="77">
        <f t="shared" si="6"/>
        <v>0</v>
      </c>
      <c r="T47" s="23"/>
      <c r="U47" s="42">
        <f>SUM(U9:U46)</f>
        <v>0</v>
      </c>
      <c r="V47" s="42">
        <f t="shared" ref="V47:BD47" si="20">SUM(V9:V46)</f>
        <v>0</v>
      </c>
      <c r="W47" s="42">
        <f t="shared" si="20"/>
        <v>0</v>
      </c>
      <c r="X47" s="42">
        <f t="shared" si="20"/>
        <v>0</v>
      </c>
      <c r="Y47" s="42">
        <f t="shared" si="20"/>
        <v>0</v>
      </c>
      <c r="Z47" s="42">
        <f t="shared" si="20"/>
        <v>0</v>
      </c>
      <c r="AA47" s="42">
        <f t="shared" si="20"/>
        <v>0</v>
      </c>
      <c r="AB47" s="56">
        <f t="shared" si="20"/>
        <v>0</v>
      </c>
      <c r="AC47" s="56">
        <f t="shared" si="20"/>
        <v>0</v>
      </c>
      <c r="AD47" s="42">
        <f t="shared" si="20"/>
        <v>0</v>
      </c>
      <c r="AE47" s="42">
        <f t="shared" si="20"/>
        <v>0</v>
      </c>
      <c r="AF47" s="42">
        <f t="shared" si="20"/>
        <v>0</v>
      </c>
      <c r="AG47" s="42">
        <f t="shared" si="20"/>
        <v>0</v>
      </c>
      <c r="AH47" s="42">
        <f t="shared" si="20"/>
        <v>0</v>
      </c>
      <c r="AI47" s="42">
        <f t="shared" si="20"/>
        <v>0</v>
      </c>
      <c r="AJ47" s="42">
        <f t="shared" si="20"/>
        <v>0</v>
      </c>
      <c r="AK47" s="56">
        <f t="shared" si="20"/>
        <v>0</v>
      </c>
      <c r="AL47" s="56">
        <f t="shared" si="20"/>
        <v>0</v>
      </c>
      <c r="AM47" s="100">
        <f t="shared" si="20"/>
        <v>0</v>
      </c>
      <c r="AN47" s="100">
        <f t="shared" si="20"/>
        <v>0</v>
      </c>
      <c r="AO47" s="100">
        <f t="shared" si="20"/>
        <v>0</v>
      </c>
      <c r="AP47" s="100">
        <f t="shared" si="20"/>
        <v>0</v>
      </c>
      <c r="AQ47" s="100">
        <f t="shared" si="20"/>
        <v>0</v>
      </c>
      <c r="AR47" s="100">
        <f t="shared" si="20"/>
        <v>0</v>
      </c>
      <c r="AS47" s="100">
        <f t="shared" si="20"/>
        <v>0</v>
      </c>
      <c r="AT47" s="56">
        <f t="shared" si="20"/>
        <v>0</v>
      </c>
      <c r="AU47" s="56">
        <f t="shared" si="20"/>
        <v>0</v>
      </c>
      <c r="AV47" s="42">
        <f t="shared" si="20"/>
        <v>0</v>
      </c>
      <c r="AW47" s="42">
        <f t="shared" si="20"/>
        <v>0</v>
      </c>
      <c r="AX47" s="42">
        <f t="shared" si="20"/>
        <v>0</v>
      </c>
      <c r="AY47" s="42">
        <f t="shared" si="20"/>
        <v>0</v>
      </c>
      <c r="AZ47" s="42">
        <f t="shared" si="20"/>
        <v>0</v>
      </c>
      <c r="BA47" s="42">
        <f t="shared" si="20"/>
        <v>0</v>
      </c>
      <c r="BB47" s="42">
        <f t="shared" si="20"/>
        <v>0</v>
      </c>
      <c r="BC47" s="56">
        <f t="shared" si="20"/>
        <v>0</v>
      </c>
      <c r="BD47" s="56">
        <f t="shared" si="20"/>
        <v>0</v>
      </c>
      <c r="BF47" s="37"/>
      <c r="BG47" s="37"/>
      <c r="BH47" s="37"/>
      <c r="BI47" s="37"/>
      <c r="BJ47" s="37"/>
      <c r="BK47" s="37"/>
      <c r="BL47" s="37"/>
      <c r="BM47" s="37"/>
      <c r="BN47" s="37"/>
      <c r="BO47" s="37"/>
      <c r="BP47" s="37"/>
    </row>
    <row r="48" spans="1:68" ht="15.75" customHeight="1">
      <c r="A48" s="88"/>
      <c r="B48" s="88"/>
      <c r="C48" s="220"/>
      <c r="D48" s="220"/>
      <c r="E48" s="88"/>
      <c r="F48" s="88"/>
      <c r="G48" s="88"/>
      <c r="H48" s="95" t="s">
        <v>505</v>
      </c>
      <c r="I48" s="60"/>
      <c r="J48" s="70"/>
      <c r="K48" s="71"/>
      <c r="L48" s="61"/>
      <c r="M48" s="22" t="str">
        <f t="shared" si="4"/>
        <v/>
      </c>
      <c r="N48" s="73">
        <f t="shared" si="16"/>
        <v>0</v>
      </c>
      <c r="O48" s="73">
        <f t="shared" si="17"/>
        <v>0</v>
      </c>
      <c r="P48" s="75">
        <f t="shared" si="19"/>
        <v>0</v>
      </c>
      <c r="Q48" s="190">
        <f>IFERROR(VLOOKUP(M48,'2'!$B$5:$C$42,2,FALSE),0)</f>
        <v>0</v>
      </c>
      <c r="R48" s="77">
        <f t="shared" si="6"/>
        <v>0</v>
      </c>
      <c r="BF48" s="37"/>
      <c r="BG48" s="37"/>
      <c r="BH48" s="37"/>
      <c r="BI48" s="37"/>
      <c r="BJ48" s="37"/>
      <c r="BK48" s="37"/>
      <c r="BL48" s="37"/>
      <c r="BM48" s="37"/>
      <c r="BN48" s="37"/>
      <c r="BO48" s="37"/>
      <c r="BP48" s="37"/>
    </row>
    <row r="49" spans="1:68">
      <c r="A49" s="88"/>
      <c r="B49" s="88"/>
      <c r="C49" s="221"/>
      <c r="D49" s="221"/>
      <c r="E49" s="88"/>
      <c r="F49" s="88"/>
      <c r="G49" s="88"/>
      <c r="H49" s="95" t="s">
        <v>505</v>
      </c>
      <c r="I49" s="60"/>
      <c r="J49" s="70"/>
      <c r="K49" s="71"/>
      <c r="L49" s="61"/>
      <c r="M49" s="22" t="str">
        <f t="shared" si="4"/>
        <v/>
      </c>
      <c r="N49" s="73">
        <f t="shared" si="16"/>
        <v>0</v>
      </c>
      <c r="O49" s="73">
        <f t="shared" si="17"/>
        <v>0</v>
      </c>
      <c r="P49" s="75">
        <f t="shared" si="19"/>
        <v>0</v>
      </c>
      <c r="Q49" s="190">
        <f>IFERROR(VLOOKUP(M49,'2'!$B$5:$C$42,2,FALSE),0)</f>
        <v>0</v>
      </c>
      <c r="R49" s="77">
        <f t="shared" si="6"/>
        <v>0</v>
      </c>
      <c r="BF49" s="39" t="s">
        <v>207</v>
      </c>
      <c r="BG49" s="40"/>
      <c r="BH49" s="37"/>
      <c r="BI49" s="226" t="s">
        <v>452</v>
      </c>
      <c r="BJ49" s="41"/>
      <c r="BK49" s="40"/>
      <c r="BL49" s="54"/>
      <c r="BM49" s="39" t="s">
        <v>453</v>
      </c>
      <c r="BN49" s="41"/>
      <c r="BO49" s="40"/>
      <c r="BP49" s="38"/>
    </row>
    <row r="50" spans="1:68">
      <c r="A50" s="88"/>
      <c r="B50" s="88"/>
      <c r="C50" s="221"/>
      <c r="D50" s="221"/>
      <c r="E50" s="88"/>
      <c r="F50" s="88"/>
      <c r="G50" s="88"/>
      <c r="H50" s="95" t="s">
        <v>505</v>
      </c>
      <c r="I50" s="60"/>
      <c r="J50" s="70"/>
      <c r="K50" s="71"/>
      <c r="L50" s="61"/>
      <c r="M50" s="22" t="str">
        <f t="shared" si="4"/>
        <v/>
      </c>
      <c r="N50" s="73">
        <f t="shared" si="16"/>
        <v>0</v>
      </c>
      <c r="O50" s="73">
        <f t="shared" si="17"/>
        <v>0</v>
      </c>
      <c r="P50" s="75">
        <f t="shared" si="19"/>
        <v>0</v>
      </c>
      <c r="Q50" s="190">
        <f>IFERROR(VLOOKUP(M50,'2'!$B$5:$C$42,2,FALSE),0)</f>
        <v>0</v>
      </c>
      <c r="R50" s="77">
        <f t="shared" si="6"/>
        <v>0</v>
      </c>
      <c r="BF50" s="34">
        <f>'3'!AM42+'3'!BW42</f>
        <v>0</v>
      </c>
      <c r="BG50" s="36" t="s">
        <v>498</v>
      </c>
      <c r="BH50" s="37"/>
      <c r="BI50" s="34">
        <f>SUM('3'!AY4:BG41,'3'!CI4:CQ41)</f>
        <v>0</v>
      </c>
      <c r="BJ50" s="35" t="s">
        <v>498</v>
      </c>
      <c r="BK50" s="135" t="s">
        <v>537</v>
      </c>
      <c r="BL50" s="37"/>
      <c r="BM50" s="34">
        <f>BF54-BF50-BI50</f>
        <v>0</v>
      </c>
      <c r="BN50" s="35" t="s">
        <v>498</v>
      </c>
      <c r="BO50" s="135" t="s">
        <v>538</v>
      </c>
      <c r="BP50" s="38"/>
    </row>
    <row r="51" spans="1:68">
      <c r="A51" s="88"/>
      <c r="B51" s="88"/>
      <c r="C51" s="145"/>
      <c r="D51" s="145"/>
      <c r="E51" s="88"/>
      <c r="F51" s="88"/>
      <c r="G51" s="88"/>
      <c r="H51" s="95" t="s">
        <v>505</v>
      </c>
      <c r="I51" s="60"/>
      <c r="J51" s="70"/>
      <c r="K51" s="71"/>
      <c r="L51" s="61"/>
      <c r="M51" s="22" t="str">
        <f t="shared" si="4"/>
        <v/>
      </c>
      <c r="N51" s="73">
        <f t="shared" si="16"/>
        <v>0</v>
      </c>
      <c r="O51" s="73">
        <f t="shared" si="17"/>
        <v>0</v>
      </c>
      <c r="P51" s="75">
        <f t="shared" si="19"/>
        <v>0</v>
      </c>
      <c r="Q51" s="190">
        <f>IFERROR(VLOOKUP(M51,'2'!$B$5:$C$42,2,FALSE),0)</f>
        <v>0</v>
      </c>
      <c r="R51" s="77">
        <f t="shared" si="6"/>
        <v>0</v>
      </c>
      <c r="BF51" s="37"/>
      <c r="BG51" s="37"/>
      <c r="BH51" s="37"/>
      <c r="BI51" s="37"/>
      <c r="BJ51" s="37"/>
      <c r="BK51" s="37"/>
      <c r="BL51" s="37"/>
      <c r="BM51" s="37"/>
      <c r="BN51" s="37"/>
      <c r="BO51" s="37"/>
      <c r="BP51" s="37"/>
    </row>
    <row r="52" spans="1:68" ht="15.75" customHeight="1">
      <c r="A52" s="88"/>
      <c r="B52" s="88"/>
      <c r="C52" s="13"/>
      <c r="D52" s="87"/>
      <c r="E52" s="87"/>
      <c r="F52" s="87"/>
      <c r="G52" s="88"/>
      <c r="H52" s="95" t="s">
        <v>505</v>
      </c>
      <c r="I52" s="60"/>
      <c r="J52" s="70"/>
      <c r="K52" s="71"/>
      <c r="L52" s="61"/>
      <c r="M52" s="22" t="str">
        <f t="shared" si="4"/>
        <v/>
      </c>
      <c r="N52" s="73">
        <f t="shared" si="16"/>
        <v>0</v>
      </c>
      <c r="O52" s="73">
        <f t="shared" si="17"/>
        <v>0</v>
      </c>
      <c r="P52" s="75">
        <f t="shared" si="19"/>
        <v>0</v>
      </c>
      <c r="Q52" s="190">
        <f>IFERROR(VLOOKUP(M52,'2'!$B$5:$C$42,2,FALSE),0)</f>
        <v>0</v>
      </c>
      <c r="R52" s="77">
        <f t="shared" si="6"/>
        <v>0</v>
      </c>
      <c r="BF52" s="37"/>
      <c r="BG52" s="37"/>
      <c r="BH52" s="37"/>
      <c r="BI52" s="37"/>
      <c r="BJ52" s="37"/>
      <c r="BK52" s="37"/>
      <c r="BL52" s="37"/>
      <c r="BM52" s="37"/>
      <c r="BN52" s="37"/>
      <c r="BO52" s="37"/>
      <c r="BP52" s="37"/>
    </row>
    <row r="53" spans="1:68">
      <c r="A53" s="88"/>
      <c r="B53" s="88"/>
      <c r="C53" s="87"/>
      <c r="D53" s="87"/>
      <c r="E53" s="87"/>
      <c r="F53" s="87"/>
      <c r="G53" s="88"/>
      <c r="H53" s="95" t="s">
        <v>505</v>
      </c>
      <c r="I53" s="60"/>
      <c r="J53" s="70"/>
      <c r="K53" s="71"/>
      <c r="L53" s="61"/>
      <c r="M53" s="22" t="str">
        <f t="shared" si="4"/>
        <v/>
      </c>
      <c r="N53" s="73">
        <f t="shared" si="16"/>
        <v>0</v>
      </c>
      <c r="O53" s="73">
        <f t="shared" si="17"/>
        <v>0</v>
      </c>
      <c r="P53" s="75">
        <f t="shared" si="19"/>
        <v>0</v>
      </c>
      <c r="Q53" s="190">
        <f>IFERROR(VLOOKUP(M53,'2'!$B$5:$C$42,2,FALSE),0)</f>
        <v>0</v>
      </c>
      <c r="R53" s="77">
        <f t="shared" si="6"/>
        <v>0</v>
      </c>
      <c r="BF53" s="39" t="s">
        <v>35</v>
      </c>
      <c r="BG53" s="40"/>
      <c r="BH53" s="37"/>
      <c r="BI53" s="37"/>
      <c r="BJ53" s="37"/>
      <c r="BK53" s="37"/>
      <c r="BL53" s="37"/>
      <c r="BM53" s="37"/>
      <c r="BN53" s="37"/>
      <c r="BO53" s="37"/>
      <c r="BP53" s="37"/>
    </row>
    <row r="54" spans="1:68">
      <c r="A54" s="88"/>
      <c r="B54" s="88"/>
      <c r="C54" s="87"/>
      <c r="D54" s="87"/>
      <c r="E54" s="87"/>
      <c r="F54" s="87"/>
      <c r="G54" s="88"/>
      <c r="H54" s="95" t="s">
        <v>505</v>
      </c>
      <c r="I54" s="60"/>
      <c r="J54" s="70"/>
      <c r="K54" s="71"/>
      <c r="L54" s="61"/>
      <c r="M54" s="22" t="str">
        <f t="shared" si="4"/>
        <v/>
      </c>
      <c r="N54" s="73">
        <f t="shared" si="16"/>
        <v>0</v>
      </c>
      <c r="O54" s="73">
        <f t="shared" si="17"/>
        <v>0</v>
      </c>
      <c r="P54" s="75">
        <f t="shared" si="19"/>
        <v>0</v>
      </c>
      <c r="Q54" s="190">
        <f>IFERROR(VLOOKUP(M54,'2'!$B$5:$C$42,2,FALSE),0)</f>
        <v>0</v>
      </c>
      <c r="R54" s="77">
        <f t="shared" si="6"/>
        <v>0</v>
      </c>
      <c r="BF54" s="34">
        <f>AD47+AM47</f>
        <v>0</v>
      </c>
      <c r="BG54" s="36" t="s">
        <v>498</v>
      </c>
      <c r="BH54" s="37"/>
      <c r="BI54" s="37"/>
      <c r="BJ54" s="37"/>
      <c r="BK54" s="37"/>
      <c r="BL54" s="37"/>
      <c r="BM54" s="37"/>
      <c r="BN54" s="37"/>
      <c r="BO54" s="37"/>
      <c r="BP54" s="37"/>
    </row>
    <row r="55" spans="1:68">
      <c r="A55" s="88"/>
      <c r="B55" s="88"/>
      <c r="C55" s="87"/>
      <c r="D55" s="87"/>
      <c r="E55" s="87"/>
      <c r="F55" s="87"/>
      <c r="G55" s="88"/>
      <c r="H55" s="95" t="s">
        <v>505</v>
      </c>
      <c r="I55" s="60"/>
      <c r="J55" s="70"/>
      <c r="K55" s="71"/>
      <c r="L55" s="61"/>
      <c r="M55" s="22" t="str">
        <f t="shared" si="4"/>
        <v/>
      </c>
      <c r="N55" s="73">
        <f t="shared" si="16"/>
        <v>0</v>
      </c>
      <c r="O55" s="73">
        <f t="shared" si="17"/>
        <v>0</v>
      </c>
      <c r="P55" s="75">
        <f t="shared" si="19"/>
        <v>0</v>
      </c>
      <c r="Q55" s="190">
        <f>IFERROR(VLOOKUP(M55,'2'!$B$5:$C$42,2,FALSE),0)</f>
        <v>0</v>
      </c>
      <c r="R55" s="77">
        <f t="shared" si="6"/>
        <v>0</v>
      </c>
      <c r="BF55" s="37"/>
      <c r="BG55" s="37"/>
      <c r="BH55" s="37"/>
      <c r="BI55" s="37"/>
      <c r="BJ55" s="37"/>
      <c r="BK55" s="37"/>
      <c r="BL55" s="37"/>
      <c r="BM55" s="37"/>
      <c r="BN55" s="37"/>
      <c r="BO55" s="37"/>
      <c r="BP55" s="37"/>
    </row>
    <row r="56" spans="1:68">
      <c r="A56" s="88"/>
      <c r="B56" s="88"/>
      <c r="C56" s="87"/>
      <c r="D56" s="87"/>
      <c r="E56" s="87"/>
      <c r="F56" s="87"/>
      <c r="G56" s="88"/>
      <c r="H56" s="95" t="s">
        <v>505</v>
      </c>
      <c r="I56" s="60"/>
      <c r="J56" s="70"/>
      <c r="K56" s="71"/>
      <c r="L56" s="61"/>
      <c r="M56" s="22" t="str">
        <f t="shared" si="4"/>
        <v/>
      </c>
      <c r="N56" s="73">
        <f t="shared" si="16"/>
        <v>0</v>
      </c>
      <c r="O56" s="73">
        <f t="shared" si="17"/>
        <v>0</v>
      </c>
      <c r="P56" s="75">
        <f t="shared" si="19"/>
        <v>0</v>
      </c>
      <c r="Q56" s="190">
        <f>IFERROR(VLOOKUP(M56,'2'!$B$5:$C$42,2,FALSE),0)</f>
        <v>0</v>
      </c>
      <c r="R56" s="77">
        <f t="shared" si="6"/>
        <v>0</v>
      </c>
      <c r="BF56" s="37"/>
      <c r="BG56" s="37"/>
      <c r="BH56" s="37"/>
      <c r="BI56" s="37"/>
      <c r="BJ56" s="37"/>
      <c r="BK56" s="37"/>
      <c r="BL56" s="37"/>
      <c r="BM56" s="37"/>
      <c r="BN56" s="37"/>
      <c r="BO56" s="37"/>
      <c r="BP56" s="37"/>
    </row>
    <row r="57" spans="1:68" ht="15.6" thickBot="1">
      <c r="A57" s="88"/>
      <c r="B57" s="88"/>
      <c r="C57" s="87"/>
      <c r="D57" s="87"/>
      <c r="E57" s="87"/>
      <c r="F57" s="87"/>
      <c r="G57" s="88"/>
      <c r="H57" s="95" t="s">
        <v>505</v>
      </c>
      <c r="I57" s="62"/>
      <c r="J57" s="111"/>
      <c r="K57" s="72"/>
      <c r="L57" s="63"/>
      <c r="M57" s="136"/>
      <c r="N57" s="137">
        <f t="shared" si="16"/>
        <v>0</v>
      </c>
      <c r="O57" s="137">
        <f t="shared" si="17"/>
        <v>0</v>
      </c>
      <c r="P57" s="138">
        <f t="shared" ref="P57" si="21">N57+O57</f>
        <v>0</v>
      </c>
      <c r="Q57" s="190">
        <f>IFERROR(VLOOKUP(M57,'2'!$B$5:$C$42,2,FALSE),0)</f>
        <v>0</v>
      </c>
      <c r="R57" s="139">
        <f t="shared" si="6"/>
        <v>0</v>
      </c>
      <c r="BF57" s="39" t="s">
        <v>189</v>
      </c>
      <c r="BG57" s="41"/>
      <c r="BH57" s="41"/>
      <c r="BI57" s="41"/>
      <c r="BJ57" s="41" t="s">
        <v>210</v>
      </c>
      <c r="BK57" s="40"/>
      <c r="BL57" s="37"/>
      <c r="BM57" s="37"/>
      <c r="BN57" s="37"/>
      <c r="BO57" s="37"/>
      <c r="BP57" s="37"/>
    </row>
    <row r="58" spans="1:68">
      <c r="A58" s="88"/>
      <c r="B58" s="88"/>
      <c r="C58" s="87"/>
      <c r="D58" s="87"/>
      <c r="E58" s="87"/>
      <c r="F58" s="87"/>
      <c r="G58" s="88"/>
      <c r="H58" s="95" t="s">
        <v>506</v>
      </c>
      <c r="I58" s="67" t="s">
        <v>430</v>
      </c>
      <c r="J58" s="148">
        <v>4317.2259605438821</v>
      </c>
      <c r="K58" s="27"/>
      <c r="L58" s="113">
        <v>57</v>
      </c>
      <c r="M58" s="140" t="str">
        <f t="shared" si="4"/>
        <v>運輸・郵便</v>
      </c>
      <c r="N58" s="141">
        <f>$G$27*J58*$G$28/1000000</f>
        <v>0</v>
      </c>
      <c r="O58" s="142"/>
      <c r="P58" s="143">
        <f>N58</f>
        <v>0</v>
      </c>
      <c r="Q58" s="191">
        <v>0</v>
      </c>
      <c r="R58" s="144">
        <f t="shared" si="6"/>
        <v>0</v>
      </c>
      <c r="BF58" s="34">
        <f>AF47+AO47</f>
        <v>0</v>
      </c>
      <c r="BG58" s="35" t="s">
        <v>498</v>
      </c>
      <c r="BH58" s="35"/>
      <c r="BI58" s="35"/>
      <c r="BJ58" s="35">
        <f>AE47+AN47</f>
        <v>0</v>
      </c>
      <c r="BK58" s="36" t="s">
        <v>498</v>
      </c>
      <c r="BL58" s="37"/>
      <c r="BM58" s="37"/>
      <c r="BN58" s="37"/>
      <c r="BO58" s="37"/>
      <c r="BP58" s="37"/>
    </row>
    <row r="59" spans="1:68">
      <c r="A59" s="29"/>
      <c r="B59" s="29"/>
      <c r="C59" s="78"/>
      <c r="D59" s="78"/>
      <c r="E59" s="78"/>
      <c r="F59" s="78"/>
      <c r="G59" s="29"/>
      <c r="H59" s="95" t="s">
        <v>506</v>
      </c>
      <c r="I59" s="69" t="s">
        <v>431</v>
      </c>
      <c r="J59" s="85">
        <v>1555.4928484262614</v>
      </c>
      <c r="K59" s="27"/>
      <c r="L59" s="114">
        <v>57</v>
      </c>
      <c r="M59" s="21" t="str">
        <f t="shared" si="4"/>
        <v>運輸・郵便</v>
      </c>
      <c r="N59" s="45">
        <f t="shared" ref="N59:N119" si="22">$G$27*J59*$G$28/1000000</f>
        <v>0</v>
      </c>
      <c r="O59" s="84"/>
      <c r="P59" s="75">
        <f t="shared" ref="P59:P119" si="23">N59</f>
        <v>0</v>
      </c>
      <c r="Q59" s="192">
        <v>0</v>
      </c>
      <c r="R59" s="77">
        <f t="shared" si="6"/>
        <v>0</v>
      </c>
      <c r="BF59" s="37"/>
      <c r="BG59" s="37"/>
      <c r="BH59" s="37"/>
      <c r="BI59" s="37"/>
      <c r="BJ59" s="37"/>
      <c r="BK59" s="37"/>
      <c r="BL59" s="37"/>
      <c r="BM59" s="37"/>
      <c r="BN59" s="37"/>
      <c r="BO59" s="37"/>
      <c r="BP59" s="37"/>
    </row>
    <row r="60" spans="1:68">
      <c r="A60" s="29"/>
      <c r="B60" s="29"/>
      <c r="C60" s="78"/>
      <c r="D60" s="78"/>
      <c r="E60" s="78"/>
      <c r="F60" s="78"/>
      <c r="G60" s="29"/>
      <c r="H60" s="95" t="s">
        <v>506</v>
      </c>
      <c r="I60" s="69" t="s">
        <v>432</v>
      </c>
      <c r="J60" s="85">
        <v>6453.966958409962</v>
      </c>
      <c r="K60" s="27"/>
      <c r="L60" s="114">
        <v>57</v>
      </c>
      <c r="M60" s="21" t="str">
        <f t="shared" si="4"/>
        <v>運輸・郵便</v>
      </c>
      <c r="N60" s="45">
        <f t="shared" si="22"/>
        <v>0</v>
      </c>
      <c r="O60" s="84"/>
      <c r="P60" s="75">
        <f t="shared" si="23"/>
        <v>0</v>
      </c>
      <c r="Q60" s="192">
        <v>0</v>
      </c>
      <c r="R60" s="77">
        <f t="shared" si="6"/>
        <v>0</v>
      </c>
      <c r="BF60" s="37"/>
      <c r="BG60" s="37"/>
      <c r="BH60" s="37"/>
      <c r="BI60" s="37"/>
      <c r="BJ60" s="37"/>
      <c r="BK60" s="37"/>
      <c r="BL60" s="37"/>
      <c r="BM60" s="37"/>
      <c r="BN60" s="37"/>
      <c r="BO60" s="37"/>
      <c r="BP60" s="37"/>
    </row>
    <row r="61" spans="1:68">
      <c r="A61" s="29"/>
      <c r="B61" s="29"/>
      <c r="C61" s="78"/>
      <c r="D61" s="78"/>
      <c r="E61" s="78"/>
      <c r="F61" s="78"/>
      <c r="G61" s="29"/>
      <c r="H61" s="95" t="s">
        <v>506</v>
      </c>
      <c r="I61" s="69" t="s">
        <v>433</v>
      </c>
      <c r="J61" s="85">
        <v>5402.8301978185755</v>
      </c>
      <c r="K61" s="27"/>
      <c r="L61" s="114">
        <v>67</v>
      </c>
      <c r="M61" s="21" t="str">
        <f t="shared" si="4"/>
        <v>対個人サービス</v>
      </c>
      <c r="N61" s="45">
        <f t="shared" si="22"/>
        <v>0</v>
      </c>
      <c r="O61" s="84"/>
      <c r="P61" s="75">
        <f t="shared" si="23"/>
        <v>0</v>
      </c>
      <c r="Q61" s="223">
        <v>1</v>
      </c>
      <c r="R61" s="77">
        <f t="shared" si="6"/>
        <v>0</v>
      </c>
      <c r="BF61" s="39" t="s">
        <v>211</v>
      </c>
      <c r="BG61" s="40"/>
      <c r="BH61" s="37"/>
      <c r="BI61" s="37"/>
      <c r="BJ61" s="37"/>
      <c r="BK61" s="37"/>
      <c r="BL61" s="37"/>
      <c r="BM61" s="37"/>
      <c r="BN61" s="37"/>
      <c r="BO61" s="37"/>
      <c r="BP61" s="37"/>
    </row>
    <row r="62" spans="1:68">
      <c r="A62" s="29"/>
      <c r="B62" s="29"/>
      <c r="C62" s="78"/>
      <c r="D62" s="78"/>
      <c r="E62" s="78"/>
      <c r="F62" s="78"/>
      <c r="G62" s="29"/>
      <c r="H62" s="95" t="s">
        <v>506</v>
      </c>
      <c r="I62" s="69" t="s">
        <v>434</v>
      </c>
      <c r="J62" s="85">
        <v>4174.6643495445478</v>
      </c>
      <c r="K62" s="27"/>
      <c r="L62" s="114">
        <v>67</v>
      </c>
      <c r="M62" s="21" t="str">
        <f t="shared" si="4"/>
        <v>対個人サービス</v>
      </c>
      <c r="N62" s="45">
        <f t="shared" si="22"/>
        <v>0</v>
      </c>
      <c r="O62" s="84"/>
      <c r="P62" s="75">
        <f t="shared" si="23"/>
        <v>0</v>
      </c>
      <c r="Q62" s="223">
        <v>1</v>
      </c>
      <c r="R62" s="77">
        <f t="shared" si="6"/>
        <v>0</v>
      </c>
      <c r="BF62" s="34">
        <f>'3'!BK42+'3'!CU42</f>
        <v>0</v>
      </c>
      <c r="BG62" s="36" t="s">
        <v>498</v>
      </c>
      <c r="BH62" s="37"/>
      <c r="BI62" s="37"/>
      <c r="BJ62" s="37"/>
      <c r="BK62" s="37"/>
      <c r="BL62" s="37"/>
      <c r="BM62" s="37"/>
      <c r="BN62" s="37"/>
      <c r="BO62" s="37"/>
      <c r="BP62" s="37"/>
    </row>
    <row r="63" spans="1:68">
      <c r="A63" s="29"/>
      <c r="B63" s="29"/>
      <c r="C63" s="78"/>
      <c r="D63" s="78"/>
      <c r="E63" s="78"/>
      <c r="F63" s="78"/>
      <c r="G63" s="29"/>
      <c r="H63" s="95" t="s">
        <v>506</v>
      </c>
      <c r="I63" s="69" t="s">
        <v>455</v>
      </c>
      <c r="J63" s="85">
        <v>60.482565087862845</v>
      </c>
      <c r="K63" s="27"/>
      <c r="L63" s="114">
        <v>57</v>
      </c>
      <c r="M63" s="21" t="str">
        <f t="shared" si="4"/>
        <v>運輸・郵便</v>
      </c>
      <c r="N63" s="45">
        <f t="shared" si="22"/>
        <v>0</v>
      </c>
      <c r="O63" s="84"/>
      <c r="P63" s="75">
        <f t="shared" si="23"/>
        <v>0</v>
      </c>
      <c r="Q63" s="224">
        <v>1</v>
      </c>
      <c r="R63" s="77">
        <f t="shared" si="6"/>
        <v>0</v>
      </c>
      <c r="BF63" s="38"/>
      <c r="BG63" s="38"/>
      <c r="BH63" s="37"/>
      <c r="BI63" s="37"/>
      <c r="BJ63" s="37"/>
      <c r="BK63" s="37"/>
      <c r="BL63" s="37"/>
      <c r="BM63" s="37"/>
      <c r="BN63" s="37"/>
      <c r="BO63" s="37"/>
      <c r="BP63" s="37"/>
    </row>
    <row r="64" spans="1:68">
      <c r="A64" s="29"/>
      <c r="B64" s="29"/>
      <c r="C64" s="78"/>
      <c r="D64" s="78"/>
      <c r="E64" s="78"/>
      <c r="F64" s="78"/>
      <c r="G64" s="29"/>
      <c r="H64" s="95" t="s">
        <v>506</v>
      </c>
      <c r="I64" s="69" t="s">
        <v>456</v>
      </c>
      <c r="J64" s="85">
        <v>493.26214142843685</v>
      </c>
      <c r="K64" s="27"/>
      <c r="L64" s="114">
        <v>57</v>
      </c>
      <c r="M64" s="21" t="str">
        <f t="shared" si="4"/>
        <v>運輸・郵便</v>
      </c>
      <c r="N64" s="45">
        <f t="shared" si="22"/>
        <v>0</v>
      </c>
      <c r="O64" s="84"/>
      <c r="P64" s="75">
        <f t="shared" si="23"/>
        <v>0</v>
      </c>
      <c r="Q64" s="224">
        <v>1</v>
      </c>
      <c r="R64" s="77">
        <f t="shared" si="6"/>
        <v>0</v>
      </c>
      <c r="BF64" s="38"/>
      <c r="BG64" s="38"/>
      <c r="BH64" s="37"/>
      <c r="BI64" s="37"/>
      <c r="BJ64" s="37"/>
      <c r="BK64" s="37"/>
      <c r="BL64" s="37"/>
      <c r="BM64" s="37"/>
      <c r="BN64" s="37"/>
      <c r="BO64" s="37"/>
      <c r="BP64" s="37"/>
    </row>
    <row r="65" spans="1:68">
      <c r="A65" s="29"/>
      <c r="B65" s="29"/>
      <c r="C65" s="78"/>
      <c r="D65" s="78"/>
      <c r="E65" s="78"/>
      <c r="F65" s="78"/>
      <c r="G65" s="29"/>
      <c r="H65" s="95" t="s">
        <v>506</v>
      </c>
      <c r="I65" s="69" t="s">
        <v>457</v>
      </c>
      <c r="J65" s="85">
        <v>884.92689035111039</v>
      </c>
      <c r="K65" s="27"/>
      <c r="L65" s="114">
        <v>57</v>
      </c>
      <c r="M65" s="21" t="str">
        <f t="shared" si="4"/>
        <v>運輸・郵便</v>
      </c>
      <c r="N65" s="45">
        <f t="shared" si="22"/>
        <v>0</v>
      </c>
      <c r="O65" s="84"/>
      <c r="P65" s="75">
        <f t="shared" si="23"/>
        <v>0</v>
      </c>
      <c r="Q65" s="224">
        <v>1</v>
      </c>
      <c r="R65" s="77">
        <f t="shared" si="6"/>
        <v>0</v>
      </c>
      <c r="BF65" s="39" t="s">
        <v>212</v>
      </c>
      <c r="BG65" s="40"/>
      <c r="BH65" s="37"/>
      <c r="BI65" s="37"/>
      <c r="BJ65" s="37"/>
      <c r="BK65" s="37"/>
      <c r="BL65" s="37"/>
      <c r="BM65" s="37"/>
      <c r="BN65" s="37"/>
      <c r="BO65" s="37"/>
      <c r="BP65" s="37"/>
    </row>
    <row r="66" spans="1:68">
      <c r="A66" s="29"/>
      <c r="B66" s="29"/>
      <c r="C66" s="78"/>
      <c r="D66" s="78"/>
      <c r="E66" s="78"/>
      <c r="F66" s="78"/>
      <c r="G66" s="29"/>
      <c r="H66" s="95" t="s">
        <v>506</v>
      </c>
      <c r="I66" s="69" t="s">
        <v>458</v>
      </c>
      <c r="J66" s="85">
        <v>101.58833737931033</v>
      </c>
      <c r="K66" s="27"/>
      <c r="L66" s="114">
        <v>57</v>
      </c>
      <c r="M66" s="21" t="str">
        <f t="shared" si="4"/>
        <v>運輸・郵便</v>
      </c>
      <c r="N66" s="45">
        <f t="shared" si="22"/>
        <v>0</v>
      </c>
      <c r="O66" s="84"/>
      <c r="P66" s="75">
        <f t="shared" si="23"/>
        <v>0</v>
      </c>
      <c r="Q66" s="224">
        <v>1</v>
      </c>
      <c r="R66" s="77">
        <f t="shared" si="6"/>
        <v>0</v>
      </c>
      <c r="BF66" s="34">
        <f>'3'!BL4+'3'!CV4</f>
        <v>0</v>
      </c>
      <c r="BG66" s="36" t="s">
        <v>498</v>
      </c>
      <c r="BH66" s="37"/>
      <c r="BI66" s="37"/>
      <c r="BJ66" s="37"/>
      <c r="BK66" s="37"/>
      <c r="BL66" s="37"/>
      <c r="BM66" s="37"/>
      <c r="BN66" s="37"/>
      <c r="BO66" s="37"/>
      <c r="BP66" s="37"/>
    </row>
    <row r="67" spans="1:68">
      <c r="A67" s="29"/>
      <c r="B67" s="29"/>
      <c r="C67" s="78"/>
      <c r="D67" s="78"/>
      <c r="E67" s="78"/>
      <c r="F67" s="78"/>
      <c r="G67" s="29"/>
      <c r="H67" s="95" t="s">
        <v>506</v>
      </c>
      <c r="I67" s="69" t="s">
        <v>459</v>
      </c>
      <c r="J67" s="85">
        <v>157.97398698470681</v>
      </c>
      <c r="K67" s="27"/>
      <c r="L67" s="114">
        <v>57</v>
      </c>
      <c r="M67" s="21" t="str">
        <f t="shared" si="4"/>
        <v>運輸・郵便</v>
      </c>
      <c r="N67" s="45">
        <f t="shared" si="22"/>
        <v>0</v>
      </c>
      <c r="O67" s="84"/>
      <c r="P67" s="75">
        <f t="shared" si="23"/>
        <v>0</v>
      </c>
      <c r="Q67" s="224">
        <v>1</v>
      </c>
      <c r="R67" s="77">
        <f t="shared" si="6"/>
        <v>0</v>
      </c>
      <c r="BF67" s="37"/>
      <c r="BG67" s="37"/>
      <c r="BH67" s="37"/>
      <c r="BI67" s="37"/>
      <c r="BJ67" s="37"/>
      <c r="BK67" s="37"/>
      <c r="BL67" s="37"/>
      <c r="BM67" s="37"/>
      <c r="BN67" s="37"/>
      <c r="BO67" s="37"/>
      <c r="BP67" s="37"/>
    </row>
    <row r="68" spans="1:68">
      <c r="A68" s="29"/>
      <c r="B68" s="29"/>
      <c r="C68" s="78"/>
      <c r="D68" s="78"/>
      <c r="E68" s="78"/>
      <c r="F68" s="78"/>
      <c r="G68" s="29"/>
      <c r="H68" s="95" t="s">
        <v>506</v>
      </c>
      <c r="I68" s="69" t="s">
        <v>460</v>
      </c>
      <c r="J68" s="85">
        <v>286.72118159425935</v>
      </c>
      <c r="K68" s="27"/>
      <c r="L68" s="114">
        <v>66</v>
      </c>
      <c r="M68" s="21" t="str">
        <f t="shared" si="4"/>
        <v>対事業所サービス</v>
      </c>
      <c r="N68" s="45">
        <f t="shared" si="22"/>
        <v>0</v>
      </c>
      <c r="O68" s="84"/>
      <c r="P68" s="75">
        <f t="shared" si="23"/>
        <v>0</v>
      </c>
      <c r="Q68" s="224">
        <v>1</v>
      </c>
      <c r="R68" s="77">
        <f t="shared" si="6"/>
        <v>0</v>
      </c>
      <c r="BF68" s="37"/>
      <c r="BG68" s="37"/>
      <c r="BH68" s="37"/>
      <c r="BI68" s="37"/>
      <c r="BJ68" s="37"/>
      <c r="BK68" s="37"/>
      <c r="BL68" s="37"/>
      <c r="BM68" s="37"/>
      <c r="BN68" s="37"/>
      <c r="BO68" s="37"/>
      <c r="BP68" s="37"/>
    </row>
    <row r="69" spans="1:68">
      <c r="A69" s="29"/>
      <c r="B69" s="29"/>
      <c r="C69" s="78"/>
      <c r="D69" s="78"/>
      <c r="E69" s="78"/>
      <c r="F69" s="78"/>
      <c r="G69" s="29"/>
      <c r="H69" s="95" t="s">
        <v>506</v>
      </c>
      <c r="I69" s="69" t="s">
        <v>461</v>
      </c>
      <c r="J69" s="85">
        <v>6.6542632864309361</v>
      </c>
      <c r="K69" s="27"/>
      <c r="L69" s="114">
        <v>57</v>
      </c>
      <c r="M69" s="21" t="str">
        <f t="shared" si="4"/>
        <v>運輸・郵便</v>
      </c>
      <c r="N69" s="45">
        <f t="shared" si="22"/>
        <v>0</v>
      </c>
      <c r="O69" s="84"/>
      <c r="P69" s="75">
        <f t="shared" si="23"/>
        <v>0</v>
      </c>
      <c r="Q69" s="224">
        <v>1</v>
      </c>
      <c r="R69" s="77">
        <f t="shared" si="6"/>
        <v>0</v>
      </c>
      <c r="BF69" s="39" t="s">
        <v>38</v>
      </c>
      <c r="BG69" s="40"/>
      <c r="BH69" s="37"/>
      <c r="BI69" s="37"/>
      <c r="BJ69" s="39" t="s">
        <v>39</v>
      </c>
      <c r="BK69" s="40"/>
      <c r="BL69" s="37"/>
      <c r="BM69" s="37"/>
      <c r="BN69" s="37"/>
      <c r="BO69" s="37"/>
      <c r="BP69" s="37"/>
    </row>
    <row r="70" spans="1:68">
      <c r="A70" s="29"/>
      <c r="B70" s="29"/>
      <c r="C70" s="78"/>
      <c r="D70" s="78"/>
      <c r="E70" s="78"/>
      <c r="F70" s="78"/>
      <c r="G70" s="29"/>
      <c r="H70" s="95" t="s">
        <v>506</v>
      </c>
      <c r="I70" s="69" t="s">
        <v>462</v>
      </c>
      <c r="J70" s="85">
        <v>23.388223470355214</v>
      </c>
      <c r="K70" s="27"/>
      <c r="L70" s="114">
        <v>57</v>
      </c>
      <c r="M70" s="21" t="str">
        <f t="shared" si="4"/>
        <v>運輸・郵便</v>
      </c>
      <c r="N70" s="45">
        <f t="shared" si="22"/>
        <v>0</v>
      </c>
      <c r="O70" s="84"/>
      <c r="P70" s="75">
        <f t="shared" si="23"/>
        <v>0</v>
      </c>
      <c r="Q70" s="224">
        <v>1</v>
      </c>
      <c r="R70" s="77">
        <f t="shared" si="6"/>
        <v>0</v>
      </c>
      <c r="BF70" s="34">
        <f>AG47+AP47</f>
        <v>0</v>
      </c>
      <c r="BG70" s="36" t="s">
        <v>498</v>
      </c>
      <c r="BH70" s="37"/>
      <c r="BI70" s="37"/>
      <c r="BJ70" s="34">
        <f>AH47+AQ47</f>
        <v>0</v>
      </c>
      <c r="BK70" s="36" t="s">
        <v>498</v>
      </c>
      <c r="BL70" s="37"/>
      <c r="BM70" s="37"/>
      <c r="BN70" s="37"/>
      <c r="BO70" s="37"/>
      <c r="BP70" s="37"/>
    </row>
    <row r="71" spans="1:68">
      <c r="A71" s="29"/>
      <c r="B71" s="29"/>
      <c r="C71" s="78"/>
      <c r="D71" s="78"/>
      <c r="E71" s="78"/>
      <c r="F71" s="78"/>
      <c r="G71" s="29"/>
      <c r="H71" s="95" t="s">
        <v>506</v>
      </c>
      <c r="I71" s="69" t="s">
        <v>463</v>
      </c>
      <c r="J71" s="85">
        <v>104.65800229290863</v>
      </c>
      <c r="K71" s="27"/>
      <c r="L71" s="114">
        <v>67</v>
      </c>
      <c r="M71" s="21" t="str">
        <f t="shared" si="4"/>
        <v>対個人サービス</v>
      </c>
      <c r="N71" s="45">
        <f t="shared" si="22"/>
        <v>0</v>
      </c>
      <c r="O71" s="84"/>
      <c r="P71" s="75">
        <f t="shared" ref="P71" si="24">N71</f>
        <v>0</v>
      </c>
      <c r="Q71" s="225">
        <v>1</v>
      </c>
      <c r="R71" s="77">
        <f t="shared" ref="R71" si="25">P71*Q71</f>
        <v>0</v>
      </c>
      <c r="BF71" s="37"/>
      <c r="BG71" s="37"/>
      <c r="BH71" s="37"/>
      <c r="BI71" s="37"/>
      <c r="BJ71" s="37"/>
      <c r="BK71" s="37"/>
      <c r="BL71" s="37"/>
      <c r="BM71" s="37"/>
      <c r="BN71" s="37"/>
      <c r="BO71" s="37"/>
      <c r="BP71" s="37"/>
    </row>
    <row r="72" spans="1:68">
      <c r="A72" s="29"/>
      <c r="B72" s="29"/>
      <c r="C72" s="78"/>
      <c r="D72" s="78"/>
      <c r="E72" s="78"/>
      <c r="F72" s="78"/>
      <c r="G72" s="29"/>
      <c r="H72" s="95" t="s">
        <v>506</v>
      </c>
      <c r="I72" s="69" t="s">
        <v>464</v>
      </c>
      <c r="J72" s="85">
        <v>6.7763090600850697</v>
      </c>
      <c r="K72" s="27"/>
      <c r="L72" s="114">
        <v>67</v>
      </c>
      <c r="M72" s="21" t="str">
        <f t="shared" si="4"/>
        <v>対個人サービス</v>
      </c>
      <c r="N72" s="45">
        <f t="shared" si="22"/>
        <v>0</v>
      </c>
      <c r="O72" s="84"/>
      <c r="P72" s="75">
        <f t="shared" si="23"/>
        <v>0</v>
      </c>
      <c r="Q72" s="225">
        <v>1</v>
      </c>
      <c r="R72" s="77">
        <f t="shared" si="6"/>
        <v>0</v>
      </c>
      <c r="BF72" s="37"/>
      <c r="BG72" s="37"/>
      <c r="BH72" s="37"/>
      <c r="BI72" s="37"/>
      <c r="BJ72" s="37"/>
      <c r="BK72" s="37"/>
      <c r="BL72" s="37"/>
      <c r="BM72" s="37"/>
      <c r="BN72" s="37"/>
      <c r="BO72" s="37"/>
      <c r="BP72" s="37"/>
    </row>
    <row r="73" spans="1:68">
      <c r="A73" s="29"/>
      <c r="B73" s="29"/>
      <c r="C73" s="78"/>
      <c r="D73" s="78"/>
      <c r="E73" s="78"/>
      <c r="F73" s="78"/>
      <c r="G73" s="29"/>
      <c r="H73" s="95" t="s">
        <v>506</v>
      </c>
      <c r="I73" s="69" t="s">
        <v>465</v>
      </c>
      <c r="J73" s="85">
        <v>284.30772231586468</v>
      </c>
      <c r="K73" s="27"/>
      <c r="L73" s="114">
        <v>67</v>
      </c>
      <c r="M73" s="21" t="str">
        <f t="shared" ref="M73:M119" si="26">IFERROR(VLOOKUP(L73,$A$9:$B$46,2,FALSE),"")</f>
        <v>対個人サービス</v>
      </c>
      <c r="N73" s="45">
        <f t="shared" si="22"/>
        <v>0</v>
      </c>
      <c r="O73" s="84"/>
      <c r="P73" s="75">
        <f t="shared" si="23"/>
        <v>0</v>
      </c>
      <c r="Q73" s="225">
        <v>1</v>
      </c>
      <c r="R73" s="77">
        <f t="shared" ref="R73:R119" si="27">P73*Q73</f>
        <v>0</v>
      </c>
      <c r="BF73" s="39" t="s">
        <v>418</v>
      </c>
      <c r="BG73" s="40"/>
      <c r="BH73" s="37"/>
      <c r="BI73" s="39" t="s">
        <v>521</v>
      </c>
      <c r="BJ73" s="41"/>
      <c r="BK73" s="41" t="s">
        <v>515</v>
      </c>
      <c r="BL73" s="40"/>
      <c r="BM73" s="37"/>
      <c r="BN73" s="39" t="s">
        <v>40</v>
      </c>
      <c r="BO73" s="41"/>
      <c r="BP73" s="40"/>
    </row>
    <row r="74" spans="1:68">
      <c r="A74" s="29"/>
      <c r="B74" s="29"/>
      <c r="C74" s="78"/>
      <c r="D74" s="78"/>
      <c r="E74" s="78"/>
      <c r="F74" s="78"/>
      <c r="G74" s="29"/>
      <c r="H74" s="95" t="s">
        <v>506</v>
      </c>
      <c r="I74" s="69" t="s">
        <v>466</v>
      </c>
      <c r="J74" s="85">
        <v>32.196908813396973</v>
      </c>
      <c r="K74" s="27"/>
      <c r="L74" s="114">
        <v>67</v>
      </c>
      <c r="M74" s="21" t="str">
        <f t="shared" si="26"/>
        <v>対個人サービス</v>
      </c>
      <c r="N74" s="45">
        <f t="shared" si="22"/>
        <v>0</v>
      </c>
      <c r="O74" s="84"/>
      <c r="P74" s="75">
        <f t="shared" si="23"/>
        <v>0</v>
      </c>
      <c r="Q74" s="225">
        <v>1</v>
      </c>
      <c r="R74" s="77">
        <f t="shared" si="27"/>
        <v>0</v>
      </c>
      <c r="BF74" s="34">
        <f>AJ47+AS47</f>
        <v>0</v>
      </c>
      <c r="BG74" s="36" t="s">
        <v>436</v>
      </c>
      <c r="BH74" s="37"/>
      <c r="BI74" s="132">
        <f>AK47+AT47</f>
        <v>0</v>
      </c>
      <c r="BJ74" s="130" t="s">
        <v>986</v>
      </c>
      <c r="BK74" s="133">
        <f>AL47+AU47</f>
        <v>0</v>
      </c>
      <c r="BL74" s="131" t="s">
        <v>1066</v>
      </c>
      <c r="BM74" s="37"/>
      <c r="BN74" s="34">
        <f>AI47+AR47</f>
        <v>0</v>
      </c>
      <c r="BO74" s="35" t="s">
        <v>498</v>
      </c>
      <c r="BP74" s="36"/>
    </row>
    <row r="75" spans="1:68">
      <c r="A75" s="29"/>
      <c r="B75" s="29"/>
      <c r="C75" s="78"/>
      <c r="D75" s="78"/>
      <c r="E75" s="78"/>
      <c r="F75" s="78"/>
      <c r="G75" s="29"/>
      <c r="H75" s="95" t="s">
        <v>506</v>
      </c>
      <c r="I75" s="69" t="s">
        <v>454</v>
      </c>
      <c r="J75" s="85">
        <v>37.407488816238072</v>
      </c>
      <c r="K75" s="27"/>
      <c r="L75" s="114">
        <v>67</v>
      </c>
      <c r="M75" s="21" t="str">
        <f t="shared" si="26"/>
        <v>対個人サービス</v>
      </c>
      <c r="N75" s="45">
        <f t="shared" si="22"/>
        <v>0</v>
      </c>
      <c r="O75" s="84"/>
      <c r="P75" s="75">
        <f t="shared" si="23"/>
        <v>0</v>
      </c>
      <c r="Q75" s="225">
        <v>1</v>
      </c>
      <c r="R75" s="77">
        <f t="shared" si="27"/>
        <v>0</v>
      </c>
    </row>
    <row r="76" spans="1:68">
      <c r="A76" s="29"/>
      <c r="B76" s="29"/>
      <c r="C76" s="78"/>
      <c r="D76" s="78"/>
      <c r="E76" s="78"/>
      <c r="F76" s="78"/>
      <c r="G76" s="29"/>
      <c r="H76" s="95" t="s">
        <v>506</v>
      </c>
      <c r="I76" s="69" t="s">
        <v>467</v>
      </c>
      <c r="J76" s="85">
        <v>139.91595454552242</v>
      </c>
      <c r="K76" s="27"/>
      <c r="L76" s="114">
        <v>63</v>
      </c>
      <c r="M76" s="21" t="str">
        <f t="shared" si="26"/>
        <v>教育・研究</v>
      </c>
      <c r="N76" s="45">
        <f t="shared" si="22"/>
        <v>0</v>
      </c>
      <c r="O76" s="84"/>
      <c r="P76" s="75">
        <f t="shared" si="23"/>
        <v>0</v>
      </c>
      <c r="Q76" s="225">
        <v>1</v>
      </c>
      <c r="R76" s="77">
        <f t="shared" si="27"/>
        <v>0</v>
      </c>
    </row>
    <row r="77" spans="1:68">
      <c r="A77" s="29"/>
      <c r="B77" s="29"/>
      <c r="C77" s="78"/>
      <c r="D77" s="78"/>
      <c r="E77" s="78"/>
      <c r="F77" s="78"/>
      <c r="G77" s="29"/>
      <c r="H77" s="95" t="s">
        <v>506</v>
      </c>
      <c r="I77" s="69" t="s">
        <v>468</v>
      </c>
      <c r="J77" s="85">
        <v>35.324482457188772</v>
      </c>
      <c r="K77" s="27"/>
      <c r="L77" s="114">
        <v>67</v>
      </c>
      <c r="M77" s="21" t="str">
        <f t="shared" si="26"/>
        <v>対個人サービス</v>
      </c>
      <c r="N77" s="45">
        <f t="shared" si="22"/>
        <v>0</v>
      </c>
      <c r="O77" s="84"/>
      <c r="P77" s="75">
        <f t="shared" si="23"/>
        <v>0</v>
      </c>
      <c r="Q77" s="225">
        <v>1</v>
      </c>
      <c r="R77" s="77">
        <f t="shared" si="27"/>
        <v>0</v>
      </c>
      <c r="BJ77" s="13" t="s">
        <v>539</v>
      </c>
      <c r="BK77" s="13"/>
    </row>
    <row r="78" spans="1:68">
      <c r="A78" s="29"/>
      <c r="B78" s="29"/>
      <c r="C78" s="78"/>
      <c r="D78" s="78"/>
      <c r="E78" s="78"/>
      <c r="F78" s="78"/>
      <c r="G78" s="29"/>
      <c r="H78" s="95" t="s">
        <v>506</v>
      </c>
      <c r="I78" s="69" t="s">
        <v>469</v>
      </c>
      <c r="J78" s="85">
        <v>8.2077177870316245</v>
      </c>
      <c r="K78" s="27"/>
      <c r="L78" s="114">
        <v>67</v>
      </c>
      <c r="M78" s="21" t="str">
        <f t="shared" si="26"/>
        <v>対個人サービス</v>
      </c>
      <c r="N78" s="45">
        <f t="shared" si="22"/>
        <v>0</v>
      </c>
      <c r="O78" s="84"/>
      <c r="P78" s="75">
        <f t="shared" si="23"/>
        <v>0</v>
      </c>
      <c r="Q78" s="225">
        <v>1</v>
      </c>
      <c r="R78" s="77">
        <f t="shared" si="27"/>
        <v>0</v>
      </c>
      <c r="BJ78" s="13" t="s">
        <v>543</v>
      </c>
      <c r="BK78" s="13"/>
    </row>
    <row r="79" spans="1:68">
      <c r="A79" s="29"/>
      <c r="B79" s="29"/>
      <c r="C79" s="78"/>
      <c r="D79" s="78"/>
      <c r="E79" s="78"/>
      <c r="F79" s="78"/>
      <c r="G79" s="29"/>
      <c r="H79" s="95" t="s">
        <v>506</v>
      </c>
      <c r="I79" s="86" t="s">
        <v>470</v>
      </c>
      <c r="J79" s="149">
        <v>5.1730658793752848</v>
      </c>
      <c r="K79" s="27"/>
      <c r="L79" s="114">
        <v>67</v>
      </c>
      <c r="M79" s="21" t="str">
        <f t="shared" si="26"/>
        <v>対個人サービス</v>
      </c>
      <c r="N79" s="45">
        <f t="shared" si="22"/>
        <v>0</v>
      </c>
      <c r="O79" s="84"/>
      <c r="P79" s="75">
        <f t="shared" si="23"/>
        <v>0</v>
      </c>
      <c r="Q79" s="225">
        <v>1</v>
      </c>
      <c r="R79" s="77">
        <f t="shared" si="27"/>
        <v>0</v>
      </c>
      <c r="BJ79" s="13" t="s">
        <v>1064</v>
      </c>
      <c r="BK79" s="13"/>
    </row>
    <row r="80" spans="1:68">
      <c r="A80" s="29"/>
      <c r="B80" s="29"/>
      <c r="C80" s="78"/>
      <c r="D80" s="78"/>
      <c r="E80" s="78"/>
      <c r="F80" s="78"/>
      <c r="G80" s="29"/>
      <c r="H80" s="95" t="s">
        <v>506</v>
      </c>
      <c r="I80" s="69" t="s">
        <v>471</v>
      </c>
      <c r="J80" s="85">
        <v>11.218486032550814</v>
      </c>
      <c r="K80" s="27"/>
      <c r="L80" s="114">
        <v>67</v>
      </c>
      <c r="M80" s="21" t="str">
        <f t="shared" si="26"/>
        <v>対個人サービス</v>
      </c>
      <c r="N80" s="45">
        <f t="shared" si="22"/>
        <v>0</v>
      </c>
      <c r="O80" s="84"/>
      <c r="P80" s="75">
        <f t="shared" si="23"/>
        <v>0</v>
      </c>
      <c r="Q80" s="225">
        <v>1</v>
      </c>
      <c r="R80" s="77">
        <f t="shared" si="27"/>
        <v>0</v>
      </c>
      <c r="BJ80" s="13" t="s">
        <v>1065</v>
      </c>
    </row>
    <row r="81" spans="1:62">
      <c r="A81" s="29"/>
      <c r="B81" s="29"/>
      <c r="C81" s="78"/>
      <c r="D81" s="78"/>
      <c r="E81" s="78"/>
      <c r="F81" s="78"/>
      <c r="G81" s="29"/>
      <c r="H81" s="95" t="s">
        <v>506</v>
      </c>
      <c r="I81" s="69" t="s">
        <v>472</v>
      </c>
      <c r="J81" s="85">
        <v>36.244293332359248</v>
      </c>
      <c r="K81" s="27"/>
      <c r="L81" s="114">
        <v>67</v>
      </c>
      <c r="M81" s="21" t="str">
        <f t="shared" si="26"/>
        <v>対個人サービス</v>
      </c>
      <c r="N81" s="45">
        <f t="shared" si="22"/>
        <v>0</v>
      </c>
      <c r="O81" s="84"/>
      <c r="P81" s="75">
        <f t="shared" si="23"/>
        <v>0</v>
      </c>
      <c r="Q81" s="225">
        <v>1</v>
      </c>
      <c r="R81" s="77">
        <f t="shared" si="27"/>
        <v>0</v>
      </c>
      <c r="BJ81" s="1" t="s">
        <v>544</v>
      </c>
    </row>
    <row r="82" spans="1:62">
      <c r="A82" s="29"/>
      <c r="B82" s="29"/>
      <c r="C82" s="78"/>
      <c r="D82" s="78"/>
      <c r="E82" s="78"/>
      <c r="F82" s="78"/>
      <c r="G82" s="29"/>
      <c r="H82" s="95" t="s">
        <v>506</v>
      </c>
      <c r="I82" s="69" t="s">
        <v>473</v>
      </c>
      <c r="J82" s="85">
        <v>960.86412705610758</v>
      </c>
      <c r="K82" s="27"/>
      <c r="L82" s="114">
        <v>11</v>
      </c>
      <c r="M82" s="21" t="str">
        <f t="shared" si="26"/>
        <v>飲食料品</v>
      </c>
      <c r="N82" s="45">
        <f t="shared" si="22"/>
        <v>0</v>
      </c>
      <c r="O82" s="84"/>
      <c r="P82" s="75">
        <f t="shared" si="23"/>
        <v>0</v>
      </c>
      <c r="Q82" s="190">
        <f>IFERROR(VLOOKUP(M82,'2'!$B$5:$C$42,2,FALSE),0)</f>
        <v>9.4629584517824439E-2</v>
      </c>
      <c r="R82" s="77">
        <f t="shared" si="27"/>
        <v>0</v>
      </c>
    </row>
    <row r="83" spans="1:62">
      <c r="A83" s="29"/>
      <c r="B83" s="29"/>
      <c r="C83" s="78"/>
      <c r="D83" s="78"/>
      <c r="E83" s="78"/>
      <c r="F83" s="78"/>
      <c r="G83" s="29"/>
      <c r="H83" s="95" t="s">
        <v>506</v>
      </c>
      <c r="I83" s="69" t="s">
        <v>474</v>
      </c>
      <c r="J83" s="85">
        <v>227.37360523897655</v>
      </c>
      <c r="K83" s="27"/>
      <c r="L83" s="114">
        <v>11</v>
      </c>
      <c r="M83" s="21" t="str">
        <f>IFERROR(VLOOKUP(L83,$A$9:$B$46,2,FALSE),"")</f>
        <v>飲食料品</v>
      </c>
      <c r="N83" s="45">
        <f t="shared" si="22"/>
        <v>0</v>
      </c>
      <c r="O83" s="84"/>
      <c r="P83" s="75">
        <f t="shared" si="23"/>
        <v>0</v>
      </c>
      <c r="Q83" s="190">
        <f>IFERROR(VLOOKUP(M83,'2'!$B$5:$C$42,2,FALSE),0)</f>
        <v>9.4629584517824439E-2</v>
      </c>
      <c r="R83" s="77">
        <f t="shared" si="27"/>
        <v>0</v>
      </c>
    </row>
    <row r="84" spans="1:62">
      <c r="A84" s="29"/>
      <c r="B84" s="29"/>
      <c r="C84" s="78"/>
      <c r="D84" s="78"/>
      <c r="E84" s="78"/>
      <c r="F84" s="78"/>
      <c r="G84" s="29"/>
      <c r="H84" s="95" t="s">
        <v>506</v>
      </c>
      <c r="I84" s="69" t="s">
        <v>475</v>
      </c>
      <c r="J84" s="85">
        <v>54.526542495746476</v>
      </c>
      <c r="K84" s="27"/>
      <c r="L84" s="114">
        <v>1</v>
      </c>
      <c r="M84" s="21" t="str">
        <f t="shared" si="26"/>
        <v>農林漁業</v>
      </c>
      <c r="N84" s="45">
        <f t="shared" si="22"/>
        <v>0</v>
      </c>
      <c r="O84" s="84"/>
      <c r="P84" s="75">
        <f t="shared" si="23"/>
        <v>0</v>
      </c>
      <c r="Q84" s="190">
        <f>IFERROR(VLOOKUP(M84,'2'!$B$5:$C$42,2,FALSE),0)</f>
        <v>7.4098991696379346E-2</v>
      </c>
      <c r="R84" s="77">
        <f t="shared" si="27"/>
        <v>0</v>
      </c>
    </row>
    <row r="85" spans="1:62">
      <c r="A85" s="29"/>
      <c r="B85" s="29"/>
      <c r="C85" s="78"/>
      <c r="D85" s="78"/>
      <c r="E85" s="78"/>
      <c r="F85" s="78"/>
      <c r="G85" s="29"/>
      <c r="H85" s="95" t="s">
        <v>506</v>
      </c>
      <c r="I85" s="69" t="s">
        <v>476</v>
      </c>
      <c r="J85" s="85">
        <v>486.20896224342488</v>
      </c>
      <c r="K85" s="27"/>
      <c r="L85" s="114">
        <v>11</v>
      </c>
      <c r="M85" s="21" t="str">
        <f t="shared" si="26"/>
        <v>飲食料品</v>
      </c>
      <c r="N85" s="45">
        <f t="shared" si="22"/>
        <v>0</v>
      </c>
      <c r="O85" s="84"/>
      <c r="P85" s="75">
        <f t="shared" si="23"/>
        <v>0</v>
      </c>
      <c r="Q85" s="190">
        <f>IFERROR(VLOOKUP(M85,'2'!$B$5:$C$42,2,FALSE),0)</f>
        <v>9.4629584517824439E-2</v>
      </c>
      <c r="R85" s="77">
        <f t="shared" si="27"/>
        <v>0</v>
      </c>
    </row>
    <row r="86" spans="1:62">
      <c r="A86" s="29"/>
      <c r="B86" s="29"/>
      <c r="C86" s="78"/>
      <c r="D86" s="78"/>
      <c r="E86" s="78"/>
      <c r="F86" s="78"/>
      <c r="G86" s="29"/>
      <c r="H86" s="95" t="s">
        <v>506</v>
      </c>
      <c r="I86" s="69" t="s">
        <v>477</v>
      </c>
      <c r="J86" s="85">
        <v>2523.9527740553281</v>
      </c>
      <c r="K86" s="27"/>
      <c r="L86" s="114">
        <v>20</v>
      </c>
      <c r="M86" s="21" t="str">
        <f t="shared" si="26"/>
        <v>化学製品</v>
      </c>
      <c r="N86" s="45">
        <f t="shared" si="22"/>
        <v>0</v>
      </c>
      <c r="O86" s="84"/>
      <c r="P86" s="75">
        <f t="shared" si="23"/>
        <v>0</v>
      </c>
      <c r="Q86" s="190">
        <f>IFERROR(VLOOKUP(M86,'2'!$B$5:$C$42,2,FALSE),0)</f>
        <v>5.8621217575100637E-2</v>
      </c>
      <c r="R86" s="77">
        <f t="shared" si="27"/>
        <v>0</v>
      </c>
    </row>
    <row r="87" spans="1:62">
      <c r="A87" s="29"/>
      <c r="B87" s="29"/>
      <c r="C87" s="78"/>
      <c r="D87" s="78"/>
      <c r="E87" s="78"/>
      <c r="F87" s="78"/>
      <c r="G87" s="29"/>
      <c r="H87" s="95" t="s">
        <v>506</v>
      </c>
      <c r="I87" s="69" t="s">
        <v>478</v>
      </c>
      <c r="J87" s="85">
        <v>929.3391384275277</v>
      </c>
      <c r="K87" s="27"/>
      <c r="L87" s="114">
        <v>20</v>
      </c>
      <c r="M87" s="21" t="str">
        <f t="shared" si="26"/>
        <v>化学製品</v>
      </c>
      <c r="N87" s="45">
        <f t="shared" si="22"/>
        <v>0</v>
      </c>
      <c r="O87" s="84"/>
      <c r="P87" s="75">
        <f t="shared" si="23"/>
        <v>0</v>
      </c>
      <c r="Q87" s="190">
        <f>IFERROR(VLOOKUP(M87,'2'!$B$5:$C$42,2,FALSE),0)</f>
        <v>5.8621217575100637E-2</v>
      </c>
      <c r="R87" s="77">
        <f t="shared" si="27"/>
        <v>0</v>
      </c>
    </row>
    <row r="88" spans="1:62">
      <c r="A88" s="29"/>
      <c r="B88" s="29"/>
      <c r="C88" s="78"/>
      <c r="D88" s="78"/>
      <c r="E88" s="78"/>
      <c r="F88" s="78"/>
      <c r="G88" s="29"/>
      <c r="H88" s="95" t="s">
        <v>506</v>
      </c>
      <c r="I88" s="69" t="s">
        <v>479</v>
      </c>
      <c r="J88" s="85">
        <v>416.13298629248652</v>
      </c>
      <c r="K88" s="27"/>
      <c r="L88" s="114">
        <v>39</v>
      </c>
      <c r="M88" s="21" t="str">
        <f t="shared" si="26"/>
        <v>その他の製造工業製品</v>
      </c>
      <c r="N88" s="45">
        <f t="shared" si="22"/>
        <v>0</v>
      </c>
      <c r="O88" s="84"/>
      <c r="P88" s="75">
        <f t="shared" si="23"/>
        <v>0</v>
      </c>
      <c r="Q88" s="190">
        <f>IFERROR(VLOOKUP(M88,'2'!$B$5:$C$42,2,FALSE),0)</f>
        <v>0.25736832498890005</v>
      </c>
      <c r="R88" s="77">
        <f t="shared" si="27"/>
        <v>0</v>
      </c>
    </row>
    <row r="89" spans="1:62">
      <c r="A89" s="29"/>
      <c r="B89" s="29"/>
      <c r="C89" s="78"/>
      <c r="D89" s="78"/>
      <c r="E89" s="78"/>
      <c r="F89" s="78"/>
      <c r="G89" s="29"/>
      <c r="H89" s="95" t="s">
        <v>506</v>
      </c>
      <c r="I89" s="86" t="s">
        <v>480</v>
      </c>
      <c r="J89" s="85">
        <v>1231.2335408233002</v>
      </c>
      <c r="K89" s="27"/>
      <c r="L89" s="114">
        <v>15</v>
      </c>
      <c r="M89" s="21" t="str">
        <f t="shared" si="26"/>
        <v>繊維製品</v>
      </c>
      <c r="N89" s="45">
        <f t="shared" si="22"/>
        <v>0</v>
      </c>
      <c r="O89" s="84"/>
      <c r="P89" s="75">
        <f t="shared" si="23"/>
        <v>0</v>
      </c>
      <c r="Q89" s="190">
        <f>IFERROR(VLOOKUP(M89,'2'!$B$5:$C$42,2,FALSE),0)</f>
        <v>2.0855282707945011E-2</v>
      </c>
      <c r="R89" s="77">
        <f t="shared" si="27"/>
        <v>0</v>
      </c>
    </row>
    <row r="90" spans="1:62">
      <c r="A90" s="29"/>
      <c r="B90" s="29"/>
      <c r="C90" s="78"/>
      <c r="D90" s="78"/>
      <c r="E90" s="78"/>
      <c r="F90" s="78"/>
      <c r="G90" s="29"/>
      <c r="H90" s="95" t="s">
        <v>506</v>
      </c>
      <c r="I90" s="69" t="s">
        <v>481</v>
      </c>
      <c r="J90" s="149">
        <v>1058.9115094983442</v>
      </c>
      <c r="K90" s="27"/>
      <c r="L90" s="114">
        <v>39</v>
      </c>
      <c r="M90" s="21" t="str">
        <f t="shared" si="26"/>
        <v>その他の製造工業製品</v>
      </c>
      <c r="N90" s="45">
        <f t="shared" si="22"/>
        <v>0</v>
      </c>
      <c r="O90" s="84"/>
      <c r="P90" s="75">
        <f t="shared" si="23"/>
        <v>0</v>
      </c>
      <c r="Q90" s="190">
        <f>IFERROR(VLOOKUP(M90,'2'!$B$5:$C$42,2,FALSE),0)</f>
        <v>0.25736832498890005</v>
      </c>
      <c r="R90" s="77">
        <f t="shared" si="27"/>
        <v>0</v>
      </c>
    </row>
    <row r="91" spans="1:62">
      <c r="A91" s="29"/>
      <c r="B91" s="29"/>
      <c r="C91" s="78"/>
      <c r="D91" s="78"/>
      <c r="E91" s="78"/>
      <c r="F91" s="78"/>
      <c r="G91" s="29"/>
      <c r="H91" s="95" t="s">
        <v>506</v>
      </c>
      <c r="I91" s="69" t="s">
        <v>482</v>
      </c>
      <c r="J91" s="85">
        <v>369.26600430290921</v>
      </c>
      <c r="K91" s="27"/>
      <c r="L91" s="114">
        <v>34</v>
      </c>
      <c r="M91" s="21" t="str">
        <f t="shared" si="26"/>
        <v>情報通信機器</v>
      </c>
      <c r="N91" s="45">
        <f t="shared" si="22"/>
        <v>0</v>
      </c>
      <c r="O91" s="84"/>
      <c r="P91" s="75">
        <f t="shared" si="23"/>
        <v>0</v>
      </c>
      <c r="Q91" s="190">
        <f>IFERROR(VLOOKUP(M91,'2'!$B$5:$C$42,2,FALSE),0)</f>
        <v>0.17885578334484231</v>
      </c>
      <c r="R91" s="77">
        <f t="shared" si="27"/>
        <v>0</v>
      </c>
    </row>
    <row r="92" spans="1:62">
      <c r="A92" s="29"/>
      <c r="B92" s="29"/>
      <c r="C92" s="78"/>
      <c r="D92" s="78"/>
      <c r="E92" s="78"/>
      <c r="F92" s="78"/>
      <c r="G92" s="29"/>
      <c r="H92" s="95" t="s">
        <v>506</v>
      </c>
      <c r="I92" s="86" t="s">
        <v>483</v>
      </c>
      <c r="J92" s="85">
        <v>309.86198045470479</v>
      </c>
      <c r="K92" s="27"/>
      <c r="L92" s="114">
        <v>39</v>
      </c>
      <c r="M92" s="21" t="str">
        <f t="shared" si="26"/>
        <v>その他の製造工業製品</v>
      </c>
      <c r="N92" s="45">
        <f t="shared" si="22"/>
        <v>0</v>
      </c>
      <c r="O92" s="84"/>
      <c r="P92" s="75">
        <f t="shared" si="23"/>
        <v>0</v>
      </c>
      <c r="Q92" s="190">
        <f>IFERROR(VLOOKUP(M92,'2'!$B$5:$C$42,2,FALSE),0)</f>
        <v>0.25736832498890005</v>
      </c>
      <c r="R92" s="77">
        <f t="shared" si="27"/>
        <v>0</v>
      </c>
    </row>
    <row r="93" spans="1:62">
      <c r="A93" s="29"/>
      <c r="B93" s="29"/>
      <c r="C93" s="78"/>
      <c r="D93" s="78"/>
      <c r="E93" s="78"/>
      <c r="F93" s="78"/>
      <c r="G93" s="29"/>
      <c r="H93" s="95" t="s">
        <v>506</v>
      </c>
      <c r="I93" s="86" t="s">
        <v>484</v>
      </c>
      <c r="J93" s="85">
        <v>112.7386767655367</v>
      </c>
      <c r="K93" s="27"/>
      <c r="L93" s="114">
        <v>39</v>
      </c>
      <c r="M93" s="21" t="str">
        <f t="shared" si="26"/>
        <v>その他の製造工業製品</v>
      </c>
      <c r="N93" s="45">
        <f t="shared" si="22"/>
        <v>0</v>
      </c>
      <c r="O93" s="84"/>
      <c r="P93" s="75">
        <f t="shared" si="23"/>
        <v>0</v>
      </c>
      <c r="Q93" s="190">
        <f>IFERROR(VLOOKUP(M93,'2'!$B$5:$C$42,2,FALSE),0)</f>
        <v>0.25736832498890005</v>
      </c>
      <c r="R93" s="77">
        <f t="shared" si="27"/>
        <v>0</v>
      </c>
    </row>
    <row r="94" spans="1:62">
      <c r="A94" s="29"/>
      <c r="B94" s="29"/>
      <c r="C94" s="78"/>
      <c r="D94" s="78"/>
      <c r="E94" s="78"/>
      <c r="F94" s="78"/>
      <c r="G94" s="29"/>
      <c r="H94" s="95" t="s">
        <v>506</v>
      </c>
      <c r="I94" s="69" t="s">
        <v>485</v>
      </c>
      <c r="J94" s="149">
        <v>129.53942880948435</v>
      </c>
      <c r="K94" s="27"/>
      <c r="L94" s="114">
        <v>39</v>
      </c>
      <c r="M94" s="21" t="str">
        <f t="shared" si="26"/>
        <v>その他の製造工業製品</v>
      </c>
      <c r="N94" s="45">
        <f t="shared" si="22"/>
        <v>0</v>
      </c>
      <c r="O94" s="84"/>
      <c r="P94" s="75">
        <f t="shared" si="23"/>
        <v>0</v>
      </c>
      <c r="Q94" s="190">
        <f>IFERROR(VLOOKUP(M94,'2'!$B$5:$C$42,2,FALSE),0)</f>
        <v>0.25736832498890005</v>
      </c>
      <c r="R94" s="77">
        <f t="shared" si="27"/>
        <v>0</v>
      </c>
    </row>
    <row r="95" spans="1:62">
      <c r="A95" s="29"/>
      <c r="B95" s="29"/>
      <c r="C95" s="78"/>
      <c r="D95" s="78"/>
      <c r="E95" s="78"/>
      <c r="F95" s="78"/>
      <c r="G95" s="29"/>
      <c r="H95" s="95" t="s">
        <v>506</v>
      </c>
      <c r="I95" s="69" t="s">
        <v>486</v>
      </c>
      <c r="J95" s="149">
        <v>39.9479647009546</v>
      </c>
      <c r="K95" s="27"/>
      <c r="L95" s="114">
        <v>39</v>
      </c>
      <c r="M95" s="21" t="str">
        <f t="shared" si="26"/>
        <v>その他の製造工業製品</v>
      </c>
      <c r="N95" s="45">
        <f t="shared" si="22"/>
        <v>0</v>
      </c>
      <c r="O95" s="84"/>
      <c r="P95" s="75">
        <f t="shared" si="23"/>
        <v>0</v>
      </c>
      <c r="Q95" s="190">
        <f>IFERROR(VLOOKUP(M95,'2'!$B$5:$C$42,2,FALSE),0)</f>
        <v>0.25736832498890005</v>
      </c>
      <c r="R95" s="77">
        <f t="shared" si="27"/>
        <v>0</v>
      </c>
    </row>
    <row r="96" spans="1:62">
      <c r="A96" s="29"/>
      <c r="B96" s="29"/>
      <c r="C96" s="78"/>
      <c r="D96" s="78"/>
      <c r="E96" s="78"/>
      <c r="F96" s="78"/>
      <c r="G96" s="29"/>
      <c r="H96" s="95" t="s">
        <v>506</v>
      </c>
      <c r="I96" s="69" t="s">
        <v>487</v>
      </c>
      <c r="J96" s="149">
        <v>70.915168495616598</v>
      </c>
      <c r="K96" s="27"/>
      <c r="L96" s="114">
        <v>59</v>
      </c>
      <c r="M96" s="21" t="str">
        <f t="shared" si="26"/>
        <v>情報通信</v>
      </c>
      <c r="N96" s="45">
        <f t="shared" si="22"/>
        <v>0</v>
      </c>
      <c r="O96" s="84"/>
      <c r="P96" s="75">
        <f t="shared" si="23"/>
        <v>0</v>
      </c>
      <c r="Q96" s="190">
        <f>IFERROR(VLOOKUP(M96,'2'!$B$5:$C$42,2,FALSE),0)</f>
        <v>0.83013794638109528</v>
      </c>
      <c r="R96" s="77">
        <f t="shared" si="27"/>
        <v>0</v>
      </c>
    </row>
    <row r="97" spans="1:18">
      <c r="A97" s="29"/>
      <c r="B97" s="29"/>
      <c r="C97" s="78"/>
      <c r="D97" s="78"/>
      <c r="E97" s="78"/>
      <c r="F97" s="78"/>
      <c r="G97" s="29"/>
      <c r="H97" s="95" t="s">
        <v>506</v>
      </c>
      <c r="I97" s="69" t="s">
        <v>488</v>
      </c>
      <c r="J97" s="149">
        <v>169.04282987288133</v>
      </c>
      <c r="K97" s="27"/>
      <c r="L97" s="114">
        <v>39</v>
      </c>
      <c r="M97" s="21" t="str">
        <f t="shared" si="26"/>
        <v>その他の製造工業製品</v>
      </c>
      <c r="N97" s="45">
        <f t="shared" si="22"/>
        <v>0</v>
      </c>
      <c r="O97" s="84"/>
      <c r="P97" s="75">
        <f t="shared" si="23"/>
        <v>0</v>
      </c>
      <c r="Q97" s="190">
        <f>IFERROR(VLOOKUP(M97,'2'!$B$5:$C$42,2,FALSE),0)</f>
        <v>0.25736832498890005</v>
      </c>
      <c r="R97" s="77">
        <f t="shared" si="27"/>
        <v>0</v>
      </c>
    </row>
    <row r="98" spans="1:18">
      <c r="A98" s="29"/>
      <c r="B98" s="29"/>
      <c r="C98" s="78"/>
      <c r="D98" s="78"/>
      <c r="E98" s="78"/>
      <c r="F98" s="78"/>
      <c r="G98" s="29"/>
      <c r="H98" s="95" t="s">
        <v>506</v>
      </c>
      <c r="I98" s="69" t="s">
        <v>435</v>
      </c>
      <c r="J98" s="85">
        <v>6.1541309920287031</v>
      </c>
      <c r="K98" s="27"/>
      <c r="L98" s="114">
        <v>67</v>
      </c>
      <c r="M98" s="21" t="str">
        <f t="shared" si="26"/>
        <v>対個人サービス</v>
      </c>
      <c r="N98" s="45">
        <f t="shared" si="22"/>
        <v>0</v>
      </c>
      <c r="O98" s="84"/>
      <c r="P98" s="75">
        <f t="shared" si="23"/>
        <v>0</v>
      </c>
      <c r="Q98" s="223">
        <v>1</v>
      </c>
      <c r="R98" s="77">
        <f t="shared" si="27"/>
        <v>0</v>
      </c>
    </row>
    <row r="99" spans="1:18">
      <c r="A99" s="29"/>
      <c r="B99" s="29"/>
      <c r="C99" s="78"/>
      <c r="D99" s="78"/>
      <c r="E99" s="78"/>
      <c r="F99" s="78"/>
      <c r="G99" s="29"/>
      <c r="H99" s="95" t="s">
        <v>506</v>
      </c>
      <c r="I99" s="69"/>
      <c r="J99" s="85"/>
      <c r="K99" s="27"/>
      <c r="L99" s="114"/>
      <c r="M99" s="21" t="str">
        <f t="shared" si="26"/>
        <v/>
      </c>
      <c r="N99" s="45">
        <f t="shared" si="22"/>
        <v>0</v>
      </c>
      <c r="O99" s="84"/>
      <c r="P99" s="75">
        <f t="shared" si="23"/>
        <v>0</v>
      </c>
      <c r="Q99" s="190">
        <f>IFERROR(VLOOKUP(M99,'2'!$B$5:$C$42,2,FALSE),0)</f>
        <v>0</v>
      </c>
      <c r="R99" s="77">
        <f t="shared" si="27"/>
        <v>0</v>
      </c>
    </row>
    <row r="100" spans="1:18">
      <c r="A100" s="29"/>
      <c r="B100" s="29"/>
      <c r="C100" s="78"/>
      <c r="D100" s="78"/>
      <c r="E100" s="78"/>
      <c r="F100" s="78"/>
      <c r="G100" s="29"/>
      <c r="H100" s="95" t="s">
        <v>506</v>
      </c>
      <c r="I100" s="69"/>
      <c r="J100" s="85"/>
      <c r="K100" s="27"/>
      <c r="L100" s="114"/>
      <c r="M100" s="21" t="str">
        <f t="shared" si="26"/>
        <v/>
      </c>
      <c r="N100" s="45">
        <f t="shared" si="22"/>
        <v>0</v>
      </c>
      <c r="O100" s="84"/>
      <c r="P100" s="75">
        <f t="shared" si="23"/>
        <v>0</v>
      </c>
      <c r="Q100" s="190">
        <f>IFERROR(VLOOKUP(M100,'2'!$B$5:$C$42,2,FALSE),0)</f>
        <v>0</v>
      </c>
      <c r="R100" s="77">
        <f t="shared" si="27"/>
        <v>0</v>
      </c>
    </row>
    <row r="101" spans="1:18">
      <c r="A101" s="29"/>
      <c r="B101" s="29"/>
      <c r="C101" s="78"/>
      <c r="D101" s="78"/>
      <c r="E101" s="78"/>
      <c r="F101" s="78"/>
      <c r="G101" s="29"/>
      <c r="H101" s="95" t="s">
        <v>506</v>
      </c>
      <c r="I101" s="69"/>
      <c r="J101" s="85"/>
      <c r="K101" s="89"/>
      <c r="L101" s="114"/>
      <c r="M101" s="112" t="str">
        <f t="shared" si="26"/>
        <v/>
      </c>
      <c r="N101" s="93">
        <f t="shared" si="22"/>
        <v>0</v>
      </c>
      <c r="O101" s="90"/>
      <c r="P101" s="94">
        <f t="shared" si="23"/>
        <v>0</v>
      </c>
      <c r="Q101" s="190">
        <f>IFERROR(VLOOKUP(M101,'2'!$B$5:$C$42,2,FALSE),0)</f>
        <v>0</v>
      </c>
      <c r="R101" s="77">
        <f t="shared" si="27"/>
        <v>0</v>
      </c>
    </row>
    <row r="102" spans="1:18">
      <c r="A102" s="29"/>
      <c r="B102" s="29"/>
      <c r="C102" s="78"/>
      <c r="D102" s="78"/>
      <c r="E102" s="78"/>
      <c r="F102" s="78"/>
      <c r="G102" s="29"/>
      <c r="H102" s="95" t="s">
        <v>506</v>
      </c>
      <c r="I102" s="69"/>
      <c r="J102" s="85"/>
      <c r="K102" s="89"/>
      <c r="L102" s="114"/>
      <c r="M102" s="112" t="str">
        <f t="shared" si="26"/>
        <v/>
      </c>
      <c r="N102" s="93">
        <f t="shared" si="22"/>
        <v>0</v>
      </c>
      <c r="O102" s="90"/>
      <c r="P102" s="94">
        <f t="shared" si="23"/>
        <v>0</v>
      </c>
      <c r="Q102" s="190">
        <f>IFERROR(VLOOKUP(M102,'2'!$B$5:$C$42,2,FALSE),0)</f>
        <v>0</v>
      </c>
      <c r="R102" s="77">
        <f t="shared" si="27"/>
        <v>0</v>
      </c>
    </row>
    <row r="103" spans="1:18">
      <c r="A103" s="29"/>
      <c r="B103" s="29"/>
      <c r="C103" s="78"/>
      <c r="D103" s="78"/>
      <c r="E103" s="78"/>
      <c r="F103" s="87"/>
      <c r="G103" s="88"/>
      <c r="H103" s="95" t="s">
        <v>506</v>
      </c>
      <c r="I103" s="69"/>
      <c r="J103" s="85"/>
      <c r="K103" s="89"/>
      <c r="L103" s="114"/>
      <c r="M103" s="112" t="str">
        <f t="shared" si="26"/>
        <v/>
      </c>
      <c r="N103" s="93">
        <f t="shared" si="22"/>
        <v>0</v>
      </c>
      <c r="O103" s="90"/>
      <c r="P103" s="94">
        <f t="shared" si="23"/>
        <v>0</v>
      </c>
      <c r="Q103" s="190">
        <f>IFERROR(VLOOKUP(M103,'2'!$B$5:$C$42,2,FALSE),0)</f>
        <v>0</v>
      </c>
      <c r="R103" s="77">
        <f t="shared" si="27"/>
        <v>0</v>
      </c>
    </row>
    <row r="104" spans="1:18">
      <c r="A104" s="29"/>
      <c r="B104" s="29"/>
      <c r="C104" s="78"/>
      <c r="D104" s="78"/>
      <c r="E104" s="78"/>
      <c r="F104" s="87"/>
      <c r="G104" s="88"/>
      <c r="H104" s="95" t="s">
        <v>506</v>
      </c>
      <c r="I104" s="69"/>
      <c r="J104" s="85"/>
      <c r="K104" s="89"/>
      <c r="L104" s="114"/>
      <c r="M104" s="112" t="str">
        <f t="shared" si="26"/>
        <v/>
      </c>
      <c r="N104" s="93">
        <f t="shared" si="22"/>
        <v>0</v>
      </c>
      <c r="O104" s="90"/>
      <c r="P104" s="94">
        <f t="shared" si="23"/>
        <v>0</v>
      </c>
      <c r="Q104" s="190">
        <f>IFERROR(VLOOKUP(M104,'2'!$B$5:$C$42,2,FALSE),0)</f>
        <v>0</v>
      </c>
      <c r="R104" s="77">
        <f t="shared" si="27"/>
        <v>0</v>
      </c>
    </row>
    <row r="105" spans="1:18">
      <c r="A105" s="29"/>
      <c r="B105" s="29"/>
      <c r="C105" s="78"/>
      <c r="D105" s="78"/>
      <c r="E105" s="78"/>
      <c r="F105" s="87"/>
      <c r="G105" s="88"/>
      <c r="H105" s="95" t="s">
        <v>506</v>
      </c>
      <c r="I105" s="69"/>
      <c r="J105" s="85"/>
      <c r="K105" s="89"/>
      <c r="L105" s="114"/>
      <c r="M105" s="112" t="str">
        <f t="shared" si="26"/>
        <v/>
      </c>
      <c r="N105" s="93">
        <f t="shared" si="22"/>
        <v>0</v>
      </c>
      <c r="O105" s="90"/>
      <c r="P105" s="94">
        <f t="shared" si="23"/>
        <v>0</v>
      </c>
      <c r="Q105" s="190">
        <f>IFERROR(VLOOKUP(M105,'2'!$B$5:$C$42,2,FALSE),0)</f>
        <v>0</v>
      </c>
      <c r="R105" s="77">
        <f t="shared" si="27"/>
        <v>0</v>
      </c>
    </row>
    <row r="106" spans="1:18">
      <c r="A106" s="29"/>
      <c r="B106" s="29"/>
      <c r="C106" s="78"/>
      <c r="D106" s="78"/>
      <c r="E106" s="78"/>
      <c r="F106" s="87"/>
      <c r="G106" s="88"/>
      <c r="H106" s="95" t="s">
        <v>506</v>
      </c>
      <c r="I106" s="69"/>
      <c r="J106" s="85"/>
      <c r="K106" s="89"/>
      <c r="L106" s="114"/>
      <c r="M106" s="112" t="str">
        <f t="shared" si="26"/>
        <v/>
      </c>
      <c r="N106" s="93">
        <f t="shared" si="22"/>
        <v>0</v>
      </c>
      <c r="O106" s="90"/>
      <c r="P106" s="94">
        <f t="shared" si="23"/>
        <v>0</v>
      </c>
      <c r="Q106" s="190">
        <f>IFERROR(VLOOKUP(M106,'2'!$B$5:$C$42,2,FALSE),0)</f>
        <v>0</v>
      </c>
      <c r="R106" s="77">
        <f t="shared" si="27"/>
        <v>0</v>
      </c>
    </row>
    <row r="107" spans="1:18">
      <c r="A107" s="29"/>
      <c r="B107" s="29"/>
      <c r="C107" s="78"/>
      <c r="D107" s="78"/>
      <c r="E107" s="78"/>
      <c r="F107" s="87"/>
      <c r="G107" s="88"/>
      <c r="H107" s="95" t="s">
        <v>506</v>
      </c>
      <c r="I107" s="69"/>
      <c r="J107" s="85"/>
      <c r="K107" s="89"/>
      <c r="L107" s="114"/>
      <c r="M107" s="112" t="str">
        <f t="shared" si="26"/>
        <v/>
      </c>
      <c r="N107" s="93">
        <f t="shared" si="22"/>
        <v>0</v>
      </c>
      <c r="O107" s="90"/>
      <c r="P107" s="94">
        <f t="shared" si="23"/>
        <v>0</v>
      </c>
      <c r="Q107" s="190">
        <f>IFERROR(VLOOKUP(M107,'2'!$B$5:$C$42,2,FALSE),0)</f>
        <v>0</v>
      </c>
      <c r="R107" s="77">
        <f t="shared" si="27"/>
        <v>0</v>
      </c>
    </row>
    <row r="108" spans="1:18">
      <c r="A108" s="29"/>
      <c r="B108" s="29"/>
      <c r="C108" s="78"/>
      <c r="D108" s="78"/>
      <c r="E108" s="78"/>
      <c r="F108" s="87"/>
      <c r="G108" s="88"/>
      <c r="H108" s="95" t="s">
        <v>506</v>
      </c>
      <c r="I108" s="69"/>
      <c r="J108" s="85"/>
      <c r="K108" s="89"/>
      <c r="L108" s="114"/>
      <c r="M108" s="112" t="str">
        <f t="shared" si="26"/>
        <v/>
      </c>
      <c r="N108" s="93">
        <f t="shared" si="22"/>
        <v>0</v>
      </c>
      <c r="O108" s="90"/>
      <c r="P108" s="94">
        <f t="shared" si="23"/>
        <v>0</v>
      </c>
      <c r="Q108" s="190">
        <f>IFERROR(VLOOKUP(M108,'2'!$B$5:$C$42,2,FALSE),0)</f>
        <v>0</v>
      </c>
      <c r="R108" s="77">
        <f t="shared" si="27"/>
        <v>0</v>
      </c>
    </row>
    <row r="109" spans="1:18">
      <c r="A109" s="29"/>
      <c r="B109" s="29"/>
      <c r="C109" s="78"/>
      <c r="D109" s="78"/>
      <c r="E109" s="78"/>
      <c r="F109" s="87"/>
      <c r="G109" s="88"/>
      <c r="H109" s="95" t="s">
        <v>506</v>
      </c>
      <c r="I109" s="69"/>
      <c r="J109" s="85"/>
      <c r="K109" s="89"/>
      <c r="L109" s="114"/>
      <c r="M109" s="112" t="str">
        <f t="shared" si="26"/>
        <v/>
      </c>
      <c r="N109" s="93">
        <f t="shared" si="22"/>
        <v>0</v>
      </c>
      <c r="O109" s="90"/>
      <c r="P109" s="94">
        <f t="shared" si="23"/>
        <v>0</v>
      </c>
      <c r="Q109" s="190">
        <f>IFERROR(VLOOKUP(M109,'2'!$B$5:$C$42,2,FALSE),0)</f>
        <v>0</v>
      </c>
      <c r="R109" s="77">
        <f t="shared" si="27"/>
        <v>0</v>
      </c>
    </row>
    <row r="110" spans="1:18">
      <c r="A110" s="29"/>
      <c r="B110" s="29"/>
      <c r="C110" s="78"/>
      <c r="D110" s="78"/>
      <c r="E110" s="78"/>
      <c r="F110" s="87"/>
      <c r="G110" s="88"/>
      <c r="H110" s="95" t="s">
        <v>506</v>
      </c>
      <c r="I110" s="69"/>
      <c r="J110" s="85"/>
      <c r="K110" s="89"/>
      <c r="L110" s="114"/>
      <c r="M110" s="112" t="str">
        <f t="shared" si="26"/>
        <v/>
      </c>
      <c r="N110" s="93">
        <f t="shared" si="22"/>
        <v>0</v>
      </c>
      <c r="O110" s="90"/>
      <c r="P110" s="94">
        <f t="shared" si="23"/>
        <v>0</v>
      </c>
      <c r="Q110" s="190">
        <f>IFERROR(VLOOKUP(M110,'2'!$B$5:$C$42,2,FALSE),0)</f>
        <v>0</v>
      </c>
      <c r="R110" s="77">
        <f t="shared" si="27"/>
        <v>0</v>
      </c>
    </row>
    <row r="111" spans="1:18">
      <c r="A111" s="29"/>
      <c r="B111" s="29"/>
      <c r="C111" s="78"/>
      <c r="D111" s="78"/>
      <c r="E111" s="78"/>
      <c r="F111" s="87"/>
      <c r="G111" s="88"/>
      <c r="H111" s="95" t="s">
        <v>506</v>
      </c>
      <c r="I111" s="69"/>
      <c r="J111" s="85"/>
      <c r="K111" s="89"/>
      <c r="L111" s="114"/>
      <c r="M111" s="112" t="str">
        <f t="shared" si="26"/>
        <v/>
      </c>
      <c r="N111" s="93">
        <f t="shared" si="22"/>
        <v>0</v>
      </c>
      <c r="O111" s="90"/>
      <c r="P111" s="94">
        <f t="shared" si="23"/>
        <v>0</v>
      </c>
      <c r="Q111" s="190">
        <f>IFERROR(VLOOKUP(M111,'2'!$B$5:$C$42,2,FALSE),0)</f>
        <v>0</v>
      </c>
      <c r="R111" s="77">
        <f t="shared" si="27"/>
        <v>0</v>
      </c>
    </row>
    <row r="112" spans="1:18">
      <c r="A112" s="29"/>
      <c r="B112" s="29"/>
      <c r="C112" s="78"/>
      <c r="D112" s="78"/>
      <c r="E112" s="78"/>
      <c r="F112" s="87"/>
      <c r="G112" s="88"/>
      <c r="H112" s="95" t="s">
        <v>506</v>
      </c>
      <c r="I112" s="69"/>
      <c r="J112" s="85"/>
      <c r="K112" s="89"/>
      <c r="L112" s="114"/>
      <c r="M112" s="112" t="str">
        <f t="shared" si="26"/>
        <v/>
      </c>
      <c r="N112" s="93">
        <f t="shared" si="22"/>
        <v>0</v>
      </c>
      <c r="O112" s="90"/>
      <c r="P112" s="94">
        <f t="shared" si="23"/>
        <v>0</v>
      </c>
      <c r="Q112" s="190">
        <f>IFERROR(VLOOKUP(M112,'2'!$B$5:$C$42,2,FALSE),0)</f>
        <v>0</v>
      </c>
      <c r="R112" s="77">
        <f t="shared" si="27"/>
        <v>0</v>
      </c>
    </row>
    <row r="113" spans="1:18">
      <c r="A113" s="29"/>
      <c r="B113" s="29"/>
      <c r="C113" s="78"/>
      <c r="D113" s="78"/>
      <c r="E113" s="78"/>
      <c r="F113" s="87"/>
      <c r="G113" s="88"/>
      <c r="H113" s="95" t="s">
        <v>506</v>
      </c>
      <c r="I113" s="69"/>
      <c r="J113" s="85"/>
      <c r="K113" s="89"/>
      <c r="L113" s="114"/>
      <c r="M113" s="112" t="str">
        <f t="shared" si="26"/>
        <v/>
      </c>
      <c r="N113" s="93">
        <f t="shared" si="22"/>
        <v>0</v>
      </c>
      <c r="O113" s="90"/>
      <c r="P113" s="94">
        <f t="shared" si="23"/>
        <v>0</v>
      </c>
      <c r="Q113" s="190">
        <f>IFERROR(VLOOKUP(M113,'2'!$B$5:$C$42,2,FALSE),0)</f>
        <v>0</v>
      </c>
      <c r="R113" s="77">
        <f t="shared" si="27"/>
        <v>0</v>
      </c>
    </row>
    <row r="114" spans="1:18">
      <c r="A114" s="29"/>
      <c r="B114" s="29"/>
      <c r="C114" s="78"/>
      <c r="D114" s="78"/>
      <c r="E114" s="78"/>
      <c r="F114" s="87"/>
      <c r="G114" s="88"/>
      <c r="H114" s="95" t="s">
        <v>506</v>
      </c>
      <c r="I114" s="69"/>
      <c r="J114" s="85"/>
      <c r="K114" s="89"/>
      <c r="L114" s="114"/>
      <c r="M114" s="112" t="str">
        <f t="shared" si="26"/>
        <v/>
      </c>
      <c r="N114" s="93">
        <f t="shared" si="22"/>
        <v>0</v>
      </c>
      <c r="O114" s="90"/>
      <c r="P114" s="94">
        <f t="shared" si="23"/>
        <v>0</v>
      </c>
      <c r="Q114" s="190">
        <f>IFERROR(VLOOKUP(M114,'2'!$B$5:$C$42,2,FALSE),0)</f>
        <v>0</v>
      </c>
      <c r="R114" s="77">
        <f t="shared" si="27"/>
        <v>0</v>
      </c>
    </row>
    <row r="115" spans="1:18">
      <c r="A115" s="29"/>
      <c r="B115" s="29"/>
      <c r="C115" s="78"/>
      <c r="D115" s="78"/>
      <c r="E115" s="78"/>
      <c r="F115" s="87"/>
      <c r="G115" s="88"/>
      <c r="H115" s="95" t="s">
        <v>506</v>
      </c>
      <c r="I115" s="69"/>
      <c r="J115" s="85"/>
      <c r="K115" s="89"/>
      <c r="L115" s="114"/>
      <c r="M115" s="112" t="str">
        <f t="shared" si="26"/>
        <v/>
      </c>
      <c r="N115" s="93">
        <f t="shared" si="22"/>
        <v>0</v>
      </c>
      <c r="O115" s="90"/>
      <c r="P115" s="94">
        <f t="shared" si="23"/>
        <v>0</v>
      </c>
      <c r="Q115" s="190">
        <f>IFERROR(VLOOKUP(M115,'2'!$B$5:$C$42,2,FALSE),0)</f>
        <v>0</v>
      </c>
      <c r="R115" s="77">
        <f t="shared" si="27"/>
        <v>0</v>
      </c>
    </row>
    <row r="116" spans="1:18">
      <c r="A116" s="29"/>
      <c r="B116" s="29"/>
      <c r="C116" s="78"/>
      <c r="D116" s="78"/>
      <c r="E116" s="78"/>
      <c r="F116" s="87"/>
      <c r="G116" s="88"/>
      <c r="H116" s="95" t="s">
        <v>506</v>
      </c>
      <c r="I116" s="69"/>
      <c r="J116" s="85"/>
      <c r="K116" s="89"/>
      <c r="L116" s="114"/>
      <c r="M116" s="112" t="str">
        <f t="shared" si="26"/>
        <v/>
      </c>
      <c r="N116" s="93">
        <f t="shared" si="22"/>
        <v>0</v>
      </c>
      <c r="O116" s="90"/>
      <c r="P116" s="94">
        <f t="shared" si="23"/>
        <v>0</v>
      </c>
      <c r="Q116" s="190">
        <f>IFERROR(VLOOKUP(M116,'2'!$B$5:$C$42,2,FALSE),0)</f>
        <v>0</v>
      </c>
      <c r="R116" s="77">
        <f t="shared" si="27"/>
        <v>0</v>
      </c>
    </row>
    <row r="117" spans="1:18">
      <c r="A117" s="29"/>
      <c r="B117" s="29"/>
      <c r="C117" s="78"/>
      <c r="D117" s="78"/>
      <c r="E117" s="78"/>
      <c r="F117" s="87"/>
      <c r="G117" s="88"/>
      <c r="H117" s="95" t="s">
        <v>506</v>
      </c>
      <c r="I117" s="69"/>
      <c r="J117" s="85"/>
      <c r="K117" s="89"/>
      <c r="L117" s="114"/>
      <c r="M117" s="112" t="str">
        <f t="shared" si="26"/>
        <v/>
      </c>
      <c r="N117" s="93">
        <f t="shared" si="22"/>
        <v>0</v>
      </c>
      <c r="O117" s="90"/>
      <c r="P117" s="94">
        <f t="shared" si="23"/>
        <v>0</v>
      </c>
      <c r="Q117" s="190">
        <f>IFERROR(VLOOKUP(M117,'2'!$B$5:$C$42,2,FALSE),0)</f>
        <v>0</v>
      </c>
      <c r="R117" s="77">
        <f t="shared" si="27"/>
        <v>0</v>
      </c>
    </row>
    <row r="118" spans="1:18">
      <c r="A118" s="29"/>
      <c r="B118" s="29"/>
      <c r="C118" s="78"/>
      <c r="D118" s="78"/>
      <c r="E118" s="78"/>
      <c r="F118" s="87"/>
      <c r="G118" s="88"/>
      <c r="H118" s="95" t="s">
        <v>506</v>
      </c>
      <c r="I118" s="69"/>
      <c r="J118" s="85"/>
      <c r="K118" s="89"/>
      <c r="L118" s="114"/>
      <c r="M118" s="112" t="str">
        <f t="shared" si="26"/>
        <v/>
      </c>
      <c r="N118" s="93">
        <f t="shared" si="22"/>
        <v>0</v>
      </c>
      <c r="O118" s="90"/>
      <c r="P118" s="94">
        <f t="shared" si="23"/>
        <v>0</v>
      </c>
      <c r="Q118" s="190">
        <f>IFERROR(VLOOKUP(M118,'2'!$B$5:$C$42,2,FALSE),0)</f>
        <v>0</v>
      </c>
      <c r="R118" s="77">
        <f t="shared" si="27"/>
        <v>0</v>
      </c>
    </row>
    <row r="119" spans="1:18" ht="15.6" thickBot="1">
      <c r="A119" s="29"/>
      <c r="B119" s="29"/>
      <c r="C119" s="78"/>
      <c r="D119" s="78"/>
      <c r="E119" s="78"/>
      <c r="F119" s="87"/>
      <c r="G119" s="88"/>
      <c r="H119" s="95" t="s">
        <v>506</v>
      </c>
      <c r="I119" s="91"/>
      <c r="J119" s="92"/>
      <c r="K119" s="89"/>
      <c r="L119" s="115"/>
      <c r="M119" s="112" t="str">
        <f t="shared" si="26"/>
        <v/>
      </c>
      <c r="N119" s="93">
        <f t="shared" si="22"/>
        <v>0</v>
      </c>
      <c r="O119" s="90"/>
      <c r="P119" s="94">
        <f t="shared" si="23"/>
        <v>0</v>
      </c>
      <c r="Q119" s="193">
        <f>IFERROR(VLOOKUP(M119,'2'!$B$5:$C$42,2,FALSE),0)</f>
        <v>0</v>
      </c>
      <c r="R119" s="77">
        <f t="shared" si="27"/>
        <v>0</v>
      </c>
    </row>
    <row r="120" spans="1:18">
      <c r="A120" s="29"/>
      <c r="B120" s="29"/>
      <c r="C120" s="78"/>
      <c r="D120" s="78"/>
      <c r="E120" s="78"/>
      <c r="F120" s="87"/>
      <c r="G120" s="88"/>
      <c r="H120" s="29"/>
      <c r="I120" s="29"/>
      <c r="J120" s="29"/>
      <c r="K120" s="29"/>
      <c r="L120" s="29"/>
      <c r="M120" s="29"/>
      <c r="N120" s="29"/>
      <c r="O120" s="29"/>
      <c r="P120" s="29"/>
      <c r="Q120" s="29"/>
      <c r="R120" s="29"/>
    </row>
    <row r="121" spans="1:18">
      <c r="A121" s="29"/>
      <c r="B121" s="29"/>
      <c r="C121" s="78"/>
      <c r="D121" s="78"/>
      <c r="E121" s="78"/>
      <c r="F121" s="87"/>
      <c r="G121" s="88"/>
    </row>
    <row r="122" spans="1:18">
      <c r="A122" s="29"/>
      <c r="B122" s="29"/>
      <c r="C122" s="78"/>
      <c r="D122" s="78"/>
      <c r="E122" s="78"/>
      <c r="F122" s="78"/>
      <c r="G122" s="29"/>
    </row>
  </sheetData>
  <mergeCells count="25">
    <mergeCell ref="K3:R4"/>
    <mergeCell ref="Q7:Q8"/>
    <mergeCell ref="R7:R8"/>
    <mergeCell ref="N7:P7"/>
    <mergeCell ref="A6:A8"/>
    <mergeCell ref="B6:B8"/>
    <mergeCell ref="C6:D6"/>
    <mergeCell ref="C7:C8"/>
    <mergeCell ref="D7:D8"/>
    <mergeCell ref="M7:M8"/>
    <mergeCell ref="H7:H8"/>
    <mergeCell ref="BF43:BP43"/>
    <mergeCell ref="BR9:BY9"/>
    <mergeCell ref="BF9:BP9"/>
    <mergeCell ref="U6:AC6"/>
    <mergeCell ref="AD6:AL6"/>
    <mergeCell ref="AM6:AU6"/>
    <mergeCell ref="AV6:BD6"/>
    <mergeCell ref="C44:D46"/>
    <mergeCell ref="L7:L8"/>
    <mergeCell ref="A5:D5"/>
    <mergeCell ref="E7:G7"/>
    <mergeCell ref="J7:K7"/>
    <mergeCell ref="E5:R6"/>
    <mergeCell ref="I7:I8"/>
  </mergeCells>
  <phoneticPr fontId="3"/>
  <dataValidations xWindow="1581" yWindow="688" count="22">
    <dataValidation allowBlank="1" showInputMessage="1" showErrorMessage="1" promptTitle="来訪者が消費する財・ｻｰﾋﾞｽ" prompt="■来訪者が消費する財・ｻｰﾋﾞｽを入力できます。_x000a_■すでに入力済のセルは、観光庁の旅行・観光消費動向調査から代表的な品目を予め入力したものです。分析に使わない品目があれば削除し、足りない品目があれば追加で入力してください。" sqref="I40:I57"/>
    <dataValidation allowBlank="1" showInputMessage="1" showErrorMessage="1" promptTitle="日帰り客の人数" prompt="ｲﾍﾞﾝﾄ・観光に伴う日帰り客の人数を入力します。" sqref="G9"/>
    <dataValidation allowBlank="1" showInputMessage="1" showErrorMessage="1" promptTitle="宿泊者一人当たり消費額" prompt="■宿泊者一人当たりの消費額（一日分）を入力します。_x000a_■すでに入力済のセルは、観光庁の旅行・観光消費動向調査結果から、一日当たりの消費額の全国平均値を算出して、予め入力したものです。分析に使わない項目や、数値を変更したい項目があれば修正してください。" sqref="J47:J57"/>
    <dataValidation allowBlank="1" showInputMessage="1" showErrorMessage="1" promptTitle="宿泊者一人当たり消費額" prompt="■宿泊者一人当たりの消費額（一日分）を入力します。_x000a_■すでに入力済のセルは、観光庁の旅行・観光消費動向調査結果から、一日当たりの消費額の全国平均値を算出して、予め入力したものです。分析に使わない項目や、数値を変更したい項目があれば修正もしくは削除してください。" sqref="J9:J46"/>
    <dataValidation allowBlank="1" showInputMessage="1" showErrorMessage="1" promptTitle="該当部門番号" prompt="■来訪者が消費する財・ｻｰﾋﾞｽの各項目が東京都産業連関表（統合大分類）のどの部門に対応するか設定し、その部門の番号をこのｾﾙに入力してください。_x000a_■部門番号を入力すると、自動的にＭ列に部門名が入力されます。" sqref="L9:L57"/>
    <dataValidation allowBlank="1" showInputMessage="1" showErrorMessage="1" promptTitle="生産が全て東京都で発生する財・サービス" prompt="■新規需要による生産が、全て東京都で発生する場合はこの欄に入力します。_x000a_■入力された金額は、自給率を1として計算されます。" sqref="D7:D8"/>
    <dataValidation allowBlank="1" showInputMessage="1" showErrorMessage="1" promptTitle="財・サービスの生産の場所（都内外）を特定しない場合（購入者価格）" prompt="■このセルには、財・ｻｰﾋﾞｽの生産の場所（都内外）を特定しない場合の新規需要額を入力します。_x000a_■このセルに入力された金額は、産業連関表から算出される自給率及びﾏｰｼﾞﾝ率の適用を受けます。" sqref="C9:C43"/>
    <dataValidation allowBlank="1" showInputMessage="1" showErrorMessage="1" promptTitle="財・ｻｰﾋﾞｽの生産が全て東京都内で行われる場合（購入者価格）" prompt="■このセルには、財・ｻｰﾋﾞｽの生産が全て東京都内で行われる場合の新規需要額を入力します。_x000a_■このセルに入力された金額は、都内で100％自給しているものとされ、また産業連関表から算出されるﾏｰｼﾞﾝ率の適用を受けます。" sqref="D9:D43"/>
    <dataValidation allowBlank="1" showInputMessage="1" showErrorMessage="1" promptTitle="自給率設定" prompt="■初期設定では、東京都内を移動するものとして、自給率を1としています。_x000a_■その他の自給率を設定する場合は、数値を入力してください。_x000a_" sqref="Q63:Q70"/>
    <dataValidation allowBlank="1" showInputMessage="1" showErrorMessage="1" promptTitle="自給率設定" prompt="■初期設定では、都内の施設を利用するものと考え、自給率を1としています。_x000a_■その他の自給率を設定する場合は、修正してください。" sqref="Q61:Q62 Q71:Q81"/>
    <dataValidation allowBlank="1" showInputMessage="1" showErrorMessage="1" promptTitle="来訪者が消費する財・ｻｰﾋﾞｽ（旅行前支出）" prompt="■来訪者が消費する財・ｻｰﾋﾞｽを入力できます。_x000a_■すでに入力済のセルは、観光庁の訪日外国人消費動向調査から代表的な品目を予め入力したものです。分析に使わない品目があれば削除し、足りない品目があれば下の行に追加で入力してください。" sqref="I58:I60"/>
    <dataValidation allowBlank="1" showInputMessage="1" showErrorMessage="1" promptTitle="来訪者が消費する財・ｻｰﾋﾞｽ" prompt="■来訪者が消費する財・ｻｰﾋﾞｽを入力できます。_x000a_■すでに入力済のセルは、観光庁の旅行・観光消費動向調査から代表的な品目を予め入力したものです。分析に使わない品目があれば削除し、足りない品目があれば下の行に追加で入力してください。" sqref="I9:I39"/>
    <dataValidation allowBlank="1" showInputMessage="1" showErrorMessage="1" promptTitle="来訪者が消費する財・ｻｰﾋﾞｽ（滞在中支出）" prompt="■来訪者が消費する財・ｻｰﾋﾞｽを入力できます。_x000a_■すでに入力済のセルは、観光庁の訪日外国人消費動向調査から代表的な品目を予め入力したものです。分析に使わない品目があれば削除し、足りない品目があれば追加で入力してください。" sqref="I99:I119"/>
    <dataValidation allowBlank="1" showInputMessage="1" showErrorMessage="1" promptTitle="日帰り客一人当たりの消費額" prompt="■日帰り客一人当たりの消費額を入力します。_x000a_■すでに入力済のセルは、観光庁の旅行・観光消費動向調査結果から、一日当たりの消費額の全国平均値を算出して、予め入力したものです。分析に使わない項目や、数値を変更したい項目があれば修正もしくは削除してください。" sqref="K9:K57"/>
    <dataValidation allowBlank="1" showInputMessage="1" showErrorMessage="1" promptTitle="東京都産業連関表該当部門名" prompt="このセルは操作しません。Ｌ列に部門番号を入力すると、自動的に入力されます。" sqref="M9:M119"/>
    <dataValidation allowBlank="1" showInputMessage="1" showErrorMessage="1" promptTitle="該当部門番号（部門分類シート参照）" prompt="■来訪者が消費する財・サービスの各項目が東京都産業連関表（統合大分類）のどの部門に対応するか設定し、その部門の番号をこのセルに入力してください。_x000a_■部門番号を入力すると、自動的にＭ列に部門名が入力されます。" sqref="L58:L119"/>
    <dataValidation allowBlank="1" showInputMessage="1" showErrorMessage="1" promptTitle="自給率設定" prompt="■初期設定では、東京都産業連関表から算出される自給率が適用されています。_x000a_■その他の自給率を設定する場合は、修正してください。" sqref="Q82:Q98"/>
    <dataValidation allowBlank="1" showInputMessage="1" showErrorMessage="1" promptTitle="自給率設定" prompt="■初期設定では、自給率を0としています。_x000a_■その他の自給率を設定する場合は、数値を入力してください。_x000a_" sqref="Q58:Q60"/>
    <dataValidation allowBlank="1" showInputMessage="1" showErrorMessage="1" promptTitle="宿泊日数別の宿泊客人数" prompt="宿泊日数別に人数を入力します。" sqref="G10:G16 G20:G26"/>
    <dataValidation allowBlank="1" showInputMessage="1" showErrorMessage="1" promptTitle="来訪者が消費する財・ｻｰﾋﾞｽ（滞在中支出）" prompt="■来訪者が消費する財・ｻｰﾋﾞｽを入力できます。_x000a_■すでに入力済のセルは、観光庁の訪日外国人消費動向調査から代表的な品目を予め入力したものです。分析に使わない品目があれば削除し、足りない品目があれば下の行に追加で入力してください。" sqref="I61:I98"/>
    <dataValidation allowBlank="1" showInputMessage="1" showErrorMessage="1" promptTitle="宿泊者一人当たり消費額" prompt="■宿泊者一人当たりの消費額（一日分）を入力します。_x000a_■すでに入力済のセルは、観光庁の訪日外国人消費動向調査結果から、一日当たりの消費額の全国平均値を算出して、予め入力したものです。分析に使わない項目や、数値を変更したい項目があれば修正もしくは削除してください。" sqref="J58:J119"/>
    <dataValidation allowBlank="1" showInputMessage="1" showErrorMessage="1" promptTitle="自給率設定" prompt="■該当部門番号を入力すると東京都産業連関表から算出される自給率が適用されます。_x000a_■その他の自給率を設定する場合は、直接この欄に入力してください。" sqref="Q99:Q119 Q9:Q57"/>
  </dataValidations>
  <pageMargins left="0.7" right="0.7" top="0.75" bottom="0.75" header="0.3" footer="0.3"/>
  <ignoredErrors>
    <ignoredError sqref="AP9:AP47" 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3"/>
  <sheetViews>
    <sheetView zoomScaleNormal="100" workbookViewId="0"/>
  </sheetViews>
  <sheetFormatPr defaultColWidth="9" defaultRowHeight="13.2"/>
  <cols>
    <col min="1" max="1" width="6.88671875" style="166" customWidth="1"/>
    <col min="2" max="2" width="12.77734375" customWidth="1"/>
    <col min="3" max="3" width="6.44140625" customWidth="1"/>
    <col min="4" max="4" width="34.109375" style="166" customWidth="1"/>
    <col min="5" max="5" width="27.33203125" style="166" customWidth="1"/>
    <col min="6" max="6" width="55.33203125" style="167" customWidth="1"/>
    <col min="257" max="257" width="11.33203125" customWidth="1"/>
    <col min="258" max="258" width="12.77734375" customWidth="1"/>
    <col min="259" max="259" width="9" customWidth="1"/>
    <col min="260" max="260" width="24.6640625" customWidth="1"/>
    <col min="261" max="261" width="21.109375" customWidth="1"/>
    <col min="262" max="262" width="55.33203125" customWidth="1"/>
    <col min="513" max="513" width="11.33203125" customWidth="1"/>
    <col min="514" max="514" width="12.77734375" customWidth="1"/>
    <col min="515" max="515" width="9" customWidth="1"/>
    <col min="516" max="516" width="24.6640625" customWidth="1"/>
    <col min="517" max="517" width="21.109375" customWidth="1"/>
    <col min="518" max="518" width="55.33203125" customWidth="1"/>
    <col min="769" max="769" width="11.33203125" customWidth="1"/>
    <col min="770" max="770" width="12.77734375" customWidth="1"/>
    <col min="771" max="771" width="9" customWidth="1"/>
    <col min="772" max="772" width="24.6640625" customWidth="1"/>
    <col min="773" max="773" width="21.109375" customWidth="1"/>
    <col min="774" max="774" width="55.33203125" customWidth="1"/>
    <col min="1025" max="1025" width="11.33203125" customWidth="1"/>
    <col min="1026" max="1026" width="12.77734375" customWidth="1"/>
    <col min="1027" max="1027" width="9" customWidth="1"/>
    <col min="1028" max="1028" width="24.6640625" customWidth="1"/>
    <col min="1029" max="1029" width="21.109375" customWidth="1"/>
    <col min="1030" max="1030" width="55.33203125" customWidth="1"/>
    <col min="1281" max="1281" width="11.33203125" customWidth="1"/>
    <col min="1282" max="1282" width="12.77734375" customWidth="1"/>
    <col min="1283" max="1283" width="9" customWidth="1"/>
    <col min="1284" max="1284" width="24.6640625" customWidth="1"/>
    <col min="1285" max="1285" width="21.109375" customWidth="1"/>
    <col min="1286" max="1286" width="55.33203125" customWidth="1"/>
    <col min="1537" max="1537" width="11.33203125" customWidth="1"/>
    <col min="1538" max="1538" width="12.77734375" customWidth="1"/>
    <col min="1539" max="1539" width="9" customWidth="1"/>
    <col min="1540" max="1540" width="24.6640625" customWidth="1"/>
    <col min="1541" max="1541" width="21.109375" customWidth="1"/>
    <col min="1542" max="1542" width="55.33203125" customWidth="1"/>
    <col min="1793" max="1793" width="11.33203125" customWidth="1"/>
    <col min="1794" max="1794" width="12.77734375" customWidth="1"/>
    <col min="1795" max="1795" width="9" customWidth="1"/>
    <col min="1796" max="1796" width="24.6640625" customWidth="1"/>
    <col min="1797" max="1797" width="21.109375" customWidth="1"/>
    <col min="1798" max="1798" width="55.33203125" customWidth="1"/>
    <col min="2049" max="2049" width="11.33203125" customWidth="1"/>
    <col min="2050" max="2050" width="12.77734375" customWidth="1"/>
    <col min="2051" max="2051" width="9" customWidth="1"/>
    <col min="2052" max="2052" width="24.6640625" customWidth="1"/>
    <col min="2053" max="2053" width="21.109375" customWidth="1"/>
    <col min="2054" max="2054" width="55.33203125" customWidth="1"/>
    <col min="2305" max="2305" width="11.33203125" customWidth="1"/>
    <col min="2306" max="2306" width="12.77734375" customWidth="1"/>
    <col min="2307" max="2307" width="9" customWidth="1"/>
    <col min="2308" max="2308" width="24.6640625" customWidth="1"/>
    <col min="2309" max="2309" width="21.109375" customWidth="1"/>
    <col min="2310" max="2310" width="55.33203125" customWidth="1"/>
    <col min="2561" max="2561" width="11.33203125" customWidth="1"/>
    <col min="2562" max="2562" width="12.77734375" customWidth="1"/>
    <col min="2563" max="2563" width="9" customWidth="1"/>
    <col min="2564" max="2564" width="24.6640625" customWidth="1"/>
    <col min="2565" max="2565" width="21.109375" customWidth="1"/>
    <col min="2566" max="2566" width="55.33203125" customWidth="1"/>
    <col min="2817" max="2817" width="11.33203125" customWidth="1"/>
    <col min="2818" max="2818" width="12.77734375" customWidth="1"/>
    <col min="2819" max="2819" width="9" customWidth="1"/>
    <col min="2820" max="2820" width="24.6640625" customWidth="1"/>
    <col min="2821" max="2821" width="21.109375" customWidth="1"/>
    <col min="2822" max="2822" width="55.33203125" customWidth="1"/>
    <col min="3073" max="3073" width="11.33203125" customWidth="1"/>
    <col min="3074" max="3074" width="12.77734375" customWidth="1"/>
    <col min="3075" max="3075" width="9" customWidth="1"/>
    <col min="3076" max="3076" width="24.6640625" customWidth="1"/>
    <col min="3077" max="3077" width="21.109375" customWidth="1"/>
    <col min="3078" max="3078" width="55.33203125" customWidth="1"/>
    <col min="3329" max="3329" width="11.33203125" customWidth="1"/>
    <col min="3330" max="3330" width="12.77734375" customWidth="1"/>
    <col min="3331" max="3331" width="9" customWidth="1"/>
    <col min="3332" max="3332" width="24.6640625" customWidth="1"/>
    <col min="3333" max="3333" width="21.109375" customWidth="1"/>
    <col min="3334" max="3334" width="55.33203125" customWidth="1"/>
    <col min="3585" max="3585" width="11.33203125" customWidth="1"/>
    <col min="3586" max="3586" width="12.77734375" customWidth="1"/>
    <col min="3587" max="3587" width="9" customWidth="1"/>
    <col min="3588" max="3588" width="24.6640625" customWidth="1"/>
    <col min="3589" max="3589" width="21.109375" customWidth="1"/>
    <col min="3590" max="3590" width="55.33203125" customWidth="1"/>
    <col min="3841" max="3841" width="11.33203125" customWidth="1"/>
    <col min="3842" max="3842" width="12.77734375" customWidth="1"/>
    <col min="3843" max="3843" width="9" customWidth="1"/>
    <col min="3844" max="3844" width="24.6640625" customWidth="1"/>
    <col min="3845" max="3845" width="21.109375" customWidth="1"/>
    <col min="3846" max="3846" width="55.33203125" customWidth="1"/>
    <col min="4097" max="4097" width="11.33203125" customWidth="1"/>
    <col min="4098" max="4098" width="12.77734375" customWidth="1"/>
    <col min="4099" max="4099" width="9" customWidth="1"/>
    <col min="4100" max="4100" width="24.6640625" customWidth="1"/>
    <col min="4101" max="4101" width="21.109375" customWidth="1"/>
    <col min="4102" max="4102" width="55.33203125" customWidth="1"/>
    <col min="4353" max="4353" width="11.33203125" customWidth="1"/>
    <col min="4354" max="4354" width="12.77734375" customWidth="1"/>
    <col min="4355" max="4355" width="9" customWidth="1"/>
    <col min="4356" max="4356" width="24.6640625" customWidth="1"/>
    <col min="4357" max="4357" width="21.109375" customWidth="1"/>
    <col min="4358" max="4358" width="55.33203125" customWidth="1"/>
    <col min="4609" max="4609" width="11.33203125" customWidth="1"/>
    <col min="4610" max="4610" width="12.77734375" customWidth="1"/>
    <col min="4611" max="4611" width="9" customWidth="1"/>
    <col min="4612" max="4612" width="24.6640625" customWidth="1"/>
    <col min="4613" max="4613" width="21.109375" customWidth="1"/>
    <col min="4614" max="4614" width="55.33203125" customWidth="1"/>
    <col min="4865" max="4865" width="11.33203125" customWidth="1"/>
    <col min="4866" max="4866" width="12.77734375" customWidth="1"/>
    <col min="4867" max="4867" width="9" customWidth="1"/>
    <col min="4868" max="4868" width="24.6640625" customWidth="1"/>
    <col min="4869" max="4869" width="21.109375" customWidth="1"/>
    <col min="4870" max="4870" width="55.33203125" customWidth="1"/>
    <col min="5121" max="5121" width="11.33203125" customWidth="1"/>
    <col min="5122" max="5122" width="12.77734375" customWidth="1"/>
    <col min="5123" max="5123" width="9" customWidth="1"/>
    <col min="5124" max="5124" width="24.6640625" customWidth="1"/>
    <col min="5125" max="5125" width="21.109375" customWidth="1"/>
    <col min="5126" max="5126" width="55.33203125" customWidth="1"/>
    <col min="5377" max="5377" width="11.33203125" customWidth="1"/>
    <col min="5378" max="5378" width="12.77734375" customWidth="1"/>
    <col min="5379" max="5379" width="9" customWidth="1"/>
    <col min="5380" max="5380" width="24.6640625" customWidth="1"/>
    <col min="5381" max="5381" width="21.109375" customWidth="1"/>
    <col min="5382" max="5382" width="55.33203125" customWidth="1"/>
    <col min="5633" max="5633" width="11.33203125" customWidth="1"/>
    <col min="5634" max="5634" width="12.77734375" customWidth="1"/>
    <col min="5635" max="5635" width="9" customWidth="1"/>
    <col min="5636" max="5636" width="24.6640625" customWidth="1"/>
    <col min="5637" max="5637" width="21.109375" customWidth="1"/>
    <col min="5638" max="5638" width="55.33203125" customWidth="1"/>
    <col min="5889" max="5889" width="11.33203125" customWidth="1"/>
    <col min="5890" max="5890" width="12.77734375" customWidth="1"/>
    <col min="5891" max="5891" width="9" customWidth="1"/>
    <col min="5892" max="5892" width="24.6640625" customWidth="1"/>
    <col min="5893" max="5893" width="21.109375" customWidth="1"/>
    <col min="5894" max="5894" width="55.33203125" customWidth="1"/>
    <col min="6145" max="6145" width="11.33203125" customWidth="1"/>
    <col min="6146" max="6146" width="12.77734375" customWidth="1"/>
    <col min="6147" max="6147" width="9" customWidth="1"/>
    <col min="6148" max="6148" width="24.6640625" customWidth="1"/>
    <col min="6149" max="6149" width="21.109375" customWidth="1"/>
    <col min="6150" max="6150" width="55.33203125" customWidth="1"/>
    <col min="6401" max="6401" width="11.33203125" customWidth="1"/>
    <col min="6402" max="6402" width="12.77734375" customWidth="1"/>
    <col min="6403" max="6403" width="9" customWidth="1"/>
    <col min="6404" max="6404" width="24.6640625" customWidth="1"/>
    <col min="6405" max="6405" width="21.109375" customWidth="1"/>
    <col min="6406" max="6406" width="55.33203125" customWidth="1"/>
    <col min="6657" max="6657" width="11.33203125" customWidth="1"/>
    <col min="6658" max="6658" width="12.77734375" customWidth="1"/>
    <col min="6659" max="6659" width="9" customWidth="1"/>
    <col min="6660" max="6660" width="24.6640625" customWidth="1"/>
    <col min="6661" max="6661" width="21.109375" customWidth="1"/>
    <col min="6662" max="6662" width="55.33203125" customWidth="1"/>
    <col min="6913" max="6913" width="11.33203125" customWidth="1"/>
    <col min="6914" max="6914" width="12.77734375" customWidth="1"/>
    <col min="6915" max="6915" width="9" customWidth="1"/>
    <col min="6916" max="6916" width="24.6640625" customWidth="1"/>
    <col min="6917" max="6917" width="21.109375" customWidth="1"/>
    <col min="6918" max="6918" width="55.33203125" customWidth="1"/>
    <col min="7169" max="7169" width="11.33203125" customWidth="1"/>
    <col min="7170" max="7170" width="12.77734375" customWidth="1"/>
    <col min="7171" max="7171" width="9" customWidth="1"/>
    <col min="7172" max="7172" width="24.6640625" customWidth="1"/>
    <col min="7173" max="7173" width="21.109375" customWidth="1"/>
    <col min="7174" max="7174" width="55.33203125" customWidth="1"/>
    <col min="7425" max="7425" width="11.33203125" customWidth="1"/>
    <col min="7426" max="7426" width="12.77734375" customWidth="1"/>
    <col min="7427" max="7427" width="9" customWidth="1"/>
    <col min="7428" max="7428" width="24.6640625" customWidth="1"/>
    <col min="7429" max="7429" width="21.109375" customWidth="1"/>
    <col min="7430" max="7430" width="55.33203125" customWidth="1"/>
    <col min="7681" max="7681" width="11.33203125" customWidth="1"/>
    <col min="7682" max="7682" width="12.77734375" customWidth="1"/>
    <col min="7683" max="7683" width="9" customWidth="1"/>
    <col min="7684" max="7684" width="24.6640625" customWidth="1"/>
    <col min="7685" max="7685" width="21.109375" customWidth="1"/>
    <col min="7686" max="7686" width="55.33203125" customWidth="1"/>
    <col min="7937" max="7937" width="11.33203125" customWidth="1"/>
    <col min="7938" max="7938" width="12.77734375" customWidth="1"/>
    <col min="7939" max="7939" width="9" customWidth="1"/>
    <col min="7940" max="7940" width="24.6640625" customWidth="1"/>
    <col min="7941" max="7941" width="21.109375" customWidth="1"/>
    <col min="7942" max="7942" width="55.33203125" customWidth="1"/>
    <col min="8193" max="8193" width="11.33203125" customWidth="1"/>
    <col min="8194" max="8194" width="12.77734375" customWidth="1"/>
    <col min="8195" max="8195" width="9" customWidth="1"/>
    <col min="8196" max="8196" width="24.6640625" customWidth="1"/>
    <col min="8197" max="8197" width="21.109375" customWidth="1"/>
    <col min="8198" max="8198" width="55.33203125" customWidth="1"/>
    <col min="8449" max="8449" width="11.33203125" customWidth="1"/>
    <col min="8450" max="8450" width="12.77734375" customWidth="1"/>
    <col min="8451" max="8451" width="9" customWidth="1"/>
    <col min="8452" max="8452" width="24.6640625" customWidth="1"/>
    <col min="8453" max="8453" width="21.109375" customWidth="1"/>
    <col min="8454" max="8454" width="55.33203125" customWidth="1"/>
    <col min="8705" max="8705" width="11.33203125" customWidth="1"/>
    <col min="8706" max="8706" width="12.77734375" customWidth="1"/>
    <col min="8707" max="8707" width="9" customWidth="1"/>
    <col min="8708" max="8708" width="24.6640625" customWidth="1"/>
    <col min="8709" max="8709" width="21.109375" customWidth="1"/>
    <col min="8710" max="8710" width="55.33203125" customWidth="1"/>
    <col min="8961" max="8961" width="11.33203125" customWidth="1"/>
    <col min="8962" max="8962" width="12.77734375" customWidth="1"/>
    <col min="8963" max="8963" width="9" customWidth="1"/>
    <col min="8964" max="8964" width="24.6640625" customWidth="1"/>
    <col min="8965" max="8965" width="21.109375" customWidth="1"/>
    <col min="8966" max="8966" width="55.33203125" customWidth="1"/>
    <col min="9217" max="9217" width="11.33203125" customWidth="1"/>
    <col min="9218" max="9218" width="12.77734375" customWidth="1"/>
    <col min="9219" max="9219" width="9" customWidth="1"/>
    <col min="9220" max="9220" width="24.6640625" customWidth="1"/>
    <col min="9221" max="9221" width="21.109375" customWidth="1"/>
    <col min="9222" max="9222" width="55.33203125" customWidth="1"/>
    <col min="9473" max="9473" width="11.33203125" customWidth="1"/>
    <col min="9474" max="9474" width="12.77734375" customWidth="1"/>
    <col min="9475" max="9475" width="9" customWidth="1"/>
    <col min="9476" max="9476" width="24.6640625" customWidth="1"/>
    <col min="9477" max="9477" width="21.109375" customWidth="1"/>
    <col min="9478" max="9478" width="55.33203125" customWidth="1"/>
    <col min="9729" max="9729" width="11.33203125" customWidth="1"/>
    <col min="9730" max="9730" width="12.77734375" customWidth="1"/>
    <col min="9731" max="9731" width="9" customWidth="1"/>
    <col min="9732" max="9732" width="24.6640625" customWidth="1"/>
    <col min="9733" max="9733" width="21.109375" customWidth="1"/>
    <col min="9734" max="9734" width="55.33203125" customWidth="1"/>
    <col min="9985" max="9985" width="11.33203125" customWidth="1"/>
    <col min="9986" max="9986" width="12.77734375" customWidth="1"/>
    <col min="9987" max="9987" width="9" customWidth="1"/>
    <col min="9988" max="9988" width="24.6640625" customWidth="1"/>
    <col min="9989" max="9989" width="21.109375" customWidth="1"/>
    <col min="9990" max="9990" width="55.33203125" customWidth="1"/>
    <col min="10241" max="10241" width="11.33203125" customWidth="1"/>
    <col min="10242" max="10242" width="12.77734375" customWidth="1"/>
    <col min="10243" max="10243" width="9" customWidth="1"/>
    <col min="10244" max="10244" width="24.6640625" customWidth="1"/>
    <col min="10245" max="10245" width="21.109375" customWidth="1"/>
    <col min="10246" max="10246" width="55.33203125" customWidth="1"/>
    <col min="10497" max="10497" width="11.33203125" customWidth="1"/>
    <col min="10498" max="10498" width="12.77734375" customWidth="1"/>
    <col min="10499" max="10499" width="9" customWidth="1"/>
    <col min="10500" max="10500" width="24.6640625" customWidth="1"/>
    <col min="10501" max="10501" width="21.109375" customWidth="1"/>
    <col min="10502" max="10502" width="55.33203125" customWidth="1"/>
    <col min="10753" max="10753" width="11.33203125" customWidth="1"/>
    <col min="10754" max="10754" width="12.77734375" customWidth="1"/>
    <col min="10755" max="10755" width="9" customWidth="1"/>
    <col min="10756" max="10756" width="24.6640625" customWidth="1"/>
    <col min="10757" max="10757" width="21.109375" customWidth="1"/>
    <col min="10758" max="10758" width="55.33203125" customWidth="1"/>
    <col min="11009" max="11009" width="11.33203125" customWidth="1"/>
    <col min="11010" max="11010" width="12.77734375" customWidth="1"/>
    <col min="11011" max="11011" width="9" customWidth="1"/>
    <col min="11012" max="11012" width="24.6640625" customWidth="1"/>
    <col min="11013" max="11013" width="21.109375" customWidth="1"/>
    <col min="11014" max="11014" width="55.33203125" customWidth="1"/>
    <col min="11265" max="11265" width="11.33203125" customWidth="1"/>
    <col min="11266" max="11266" width="12.77734375" customWidth="1"/>
    <col min="11267" max="11267" width="9" customWidth="1"/>
    <col min="11268" max="11268" width="24.6640625" customWidth="1"/>
    <col min="11269" max="11269" width="21.109375" customWidth="1"/>
    <col min="11270" max="11270" width="55.33203125" customWidth="1"/>
    <col min="11521" max="11521" width="11.33203125" customWidth="1"/>
    <col min="11522" max="11522" width="12.77734375" customWidth="1"/>
    <col min="11523" max="11523" width="9" customWidth="1"/>
    <col min="11524" max="11524" width="24.6640625" customWidth="1"/>
    <col min="11525" max="11525" width="21.109375" customWidth="1"/>
    <col min="11526" max="11526" width="55.33203125" customWidth="1"/>
    <col min="11777" max="11777" width="11.33203125" customWidth="1"/>
    <col min="11778" max="11778" width="12.77734375" customWidth="1"/>
    <col min="11779" max="11779" width="9" customWidth="1"/>
    <col min="11780" max="11780" width="24.6640625" customWidth="1"/>
    <col min="11781" max="11781" width="21.109375" customWidth="1"/>
    <col min="11782" max="11782" width="55.33203125" customWidth="1"/>
    <col min="12033" max="12033" width="11.33203125" customWidth="1"/>
    <col min="12034" max="12034" width="12.77734375" customWidth="1"/>
    <col min="12035" max="12035" width="9" customWidth="1"/>
    <col min="12036" max="12036" width="24.6640625" customWidth="1"/>
    <col min="12037" max="12037" width="21.109375" customWidth="1"/>
    <col min="12038" max="12038" width="55.33203125" customWidth="1"/>
    <col min="12289" max="12289" width="11.33203125" customWidth="1"/>
    <col min="12290" max="12290" width="12.77734375" customWidth="1"/>
    <col min="12291" max="12291" width="9" customWidth="1"/>
    <col min="12292" max="12292" width="24.6640625" customWidth="1"/>
    <col min="12293" max="12293" width="21.109375" customWidth="1"/>
    <col min="12294" max="12294" width="55.33203125" customWidth="1"/>
    <col min="12545" max="12545" width="11.33203125" customWidth="1"/>
    <col min="12546" max="12546" width="12.77734375" customWidth="1"/>
    <col min="12547" max="12547" width="9" customWidth="1"/>
    <col min="12548" max="12548" width="24.6640625" customWidth="1"/>
    <col min="12549" max="12549" width="21.109375" customWidth="1"/>
    <col min="12550" max="12550" width="55.33203125" customWidth="1"/>
    <col min="12801" max="12801" width="11.33203125" customWidth="1"/>
    <col min="12802" max="12802" width="12.77734375" customWidth="1"/>
    <col min="12803" max="12803" width="9" customWidth="1"/>
    <col min="12804" max="12804" width="24.6640625" customWidth="1"/>
    <col min="12805" max="12805" width="21.109375" customWidth="1"/>
    <col min="12806" max="12806" width="55.33203125" customWidth="1"/>
    <col min="13057" max="13057" width="11.33203125" customWidth="1"/>
    <col min="13058" max="13058" width="12.77734375" customWidth="1"/>
    <col min="13059" max="13059" width="9" customWidth="1"/>
    <col min="13060" max="13060" width="24.6640625" customWidth="1"/>
    <col min="13061" max="13061" width="21.109375" customWidth="1"/>
    <col min="13062" max="13062" width="55.33203125" customWidth="1"/>
    <col min="13313" max="13313" width="11.33203125" customWidth="1"/>
    <col min="13314" max="13314" width="12.77734375" customWidth="1"/>
    <col min="13315" max="13315" width="9" customWidth="1"/>
    <col min="13316" max="13316" width="24.6640625" customWidth="1"/>
    <col min="13317" max="13317" width="21.109375" customWidth="1"/>
    <col min="13318" max="13318" width="55.33203125" customWidth="1"/>
    <col min="13569" max="13569" width="11.33203125" customWidth="1"/>
    <col min="13570" max="13570" width="12.77734375" customWidth="1"/>
    <col min="13571" max="13571" width="9" customWidth="1"/>
    <col min="13572" max="13572" width="24.6640625" customWidth="1"/>
    <col min="13573" max="13573" width="21.109375" customWidth="1"/>
    <col min="13574" max="13574" width="55.33203125" customWidth="1"/>
    <col min="13825" max="13825" width="11.33203125" customWidth="1"/>
    <col min="13826" max="13826" width="12.77734375" customWidth="1"/>
    <col min="13827" max="13827" width="9" customWidth="1"/>
    <col min="13828" max="13828" width="24.6640625" customWidth="1"/>
    <col min="13829" max="13829" width="21.109375" customWidth="1"/>
    <col min="13830" max="13830" width="55.33203125" customWidth="1"/>
    <col min="14081" max="14081" width="11.33203125" customWidth="1"/>
    <col min="14082" max="14082" width="12.77734375" customWidth="1"/>
    <col min="14083" max="14083" width="9" customWidth="1"/>
    <col min="14084" max="14084" width="24.6640625" customWidth="1"/>
    <col min="14085" max="14085" width="21.109375" customWidth="1"/>
    <col min="14086" max="14086" width="55.33203125" customWidth="1"/>
    <col min="14337" max="14337" width="11.33203125" customWidth="1"/>
    <col min="14338" max="14338" width="12.77734375" customWidth="1"/>
    <col min="14339" max="14339" width="9" customWidth="1"/>
    <col min="14340" max="14340" width="24.6640625" customWidth="1"/>
    <col min="14341" max="14341" width="21.109375" customWidth="1"/>
    <col min="14342" max="14342" width="55.33203125" customWidth="1"/>
    <col min="14593" max="14593" width="11.33203125" customWidth="1"/>
    <col min="14594" max="14594" width="12.77734375" customWidth="1"/>
    <col min="14595" max="14595" width="9" customWidth="1"/>
    <col min="14596" max="14596" width="24.6640625" customWidth="1"/>
    <col min="14597" max="14597" width="21.109375" customWidth="1"/>
    <col min="14598" max="14598" width="55.33203125" customWidth="1"/>
    <col min="14849" max="14849" width="11.33203125" customWidth="1"/>
    <col min="14850" max="14850" width="12.77734375" customWidth="1"/>
    <col min="14851" max="14851" width="9" customWidth="1"/>
    <col min="14852" max="14852" width="24.6640625" customWidth="1"/>
    <col min="14853" max="14853" width="21.109375" customWidth="1"/>
    <col min="14854" max="14854" width="55.33203125" customWidth="1"/>
    <col min="15105" max="15105" width="11.33203125" customWidth="1"/>
    <col min="15106" max="15106" width="12.77734375" customWidth="1"/>
    <col min="15107" max="15107" width="9" customWidth="1"/>
    <col min="15108" max="15108" width="24.6640625" customWidth="1"/>
    <col min="15109" max="15109" width="21.109375" customWidth="1"/>
    <col min="15110" max="15110" width="55.33203125" customWidth="1"/>
    <col min="15361" max="15361" width="11.33203125" customWidth="1"/>
    <col min="15362" max="15362" width="12.77734375" customWidth="1"/>
    <col min="15363" max="15363" width="9" customWidth="1"/>
    <col min="15364" max="15364" width="24.6640625" customWidth="1"/>
    <col min="15365" max="15365" width="21.109375" customWidth="1"/>
    <col min="15366" max="15366" width="55.33203125" customWidth="1"/>
    <col min="15617" max="15617" width="11.33203125" customWidth="1"/>
    <col min="15618" max="15618" width="12.77734375" customWidth="1"/>
    <col min="15619" max="15619" width="9" customWidth="1"/>
    <col min="15620" max="15620" width="24.6640625" customWidth="1"/>
    <col min="15621" max="15621" width="21.109375" customWidth="1"/>
    <col min="15622" max="15622" width="55.33203125" customWidth="1"/>
    <col min="15873" max="15873" width="11.33203125" customWidth="1"/>
    <col min="15874" max="15874" width="12.77734375" customWidth="1"/>
    <col min="15875" max="15875" width="9" customWidth="1"/>
    <col min="15876" max="15876" width="24.6640625" customWidth="1"/>
    <col min="15877" max="15877" width="21.109375" customWidth="1"/>
    <col min="15878" max="15878" width="55.33203125" customWidth="1"/>
    <col min="16129" max="16129" width="11.33203125" customWidth="1"/>
    <col min="16130" max="16130" width="12.77734375" customWidth="1"/>
    <col min="16131" max="16131" width="9" customWidth="1"/>
    <col min="16132" max="16132" width="24.6640625" customWidth="1"/>
    <col min="16133" max="16133" width="21.109375" customWidth="1"/>
    <col min="16134" max="16134" width="55.33203125" customWidth="1"/>
  </cols>
  <sheetData>
    <row r="1" spans="1:6" ht="15.6">
      <c r="A1" s="207" t="s">
        <v>742</v>
      </c>
    </row>
    <row r="2" spans="1:6" ht="13.8">
      <c r="A2" s="165" t="s">
        <v>743</v>
      </c>
    </row>
    <row r="3" spans="1:6" ht="13.8">
      <c r="A3" s="165" t="s">
        <v>744</v>
      </c>
    </row>
    <row r="4" spans="1:6" ht="13.8">
      <c r="A4" s="165" t="s">
        <v>745</v>
      </c>
    </row>
    <row r="5" spans="1:6" ht="15" customHeight="1">
      <c r="A5" s="315" t="s">
        <v>746</v>
      </c>
      <c r="B5" s="315" t="s">
        <v>747</v>
      </c>
      <c r="C5" s="323" t="s">
        <v>748</v>
      </c>
      <c r="D5" s="324"/>
      <c r="E5" s="316" t="s">
        <v>749</v>
      </c>
      <c r="F5" s="317" t="s">
        <v>750</v>
      </c>
    </row>
    <row r="6" spans="1:6" ht="15" customHeight="1">
      <c r="A6" s="315"/>
      <c r="B6" s="315"/>
      <c r="C6" s="325"/>
      <c r="D6" s="326"/>
      <c r="E6" s="316"/>
      <c r="F6" s="317"/>
    </row>
    <row r="7" spans="1:6" ht="13.8" customHeight="1">
      <c r="A7" s="318">
        <v>1</v>
      </c>
      <c r="B7" s="319" t="s">
        <v>751</v>
      </c>
      <c r="C7" s="321">
        <v>11</v>
      </c>
      <c r="D7" s="322" t="s">
        <v>752</v>
      </c>
      <c r="E7" s="168" t="s">
        <v>593</v>
      </c>
      <c r="F7" s="169" t="s">
        <v>753</v>
      </c>
    </row>
    <row r="8" spans="1:6" ht="26.4">
      <c r="A8" s="318"/>
      <c r="B8" s="320"/>
      <c r="C8" s="321"/>
      <c r="D8" s="322"/>
      <c r="E8" s="201" t="s">
        <v>287</v>
      </c>
      <c r="F8" s="170" t="s">
        <v>754</v>
      </c>
    </row>
    <row r="9" spans="1:6" ht="79.2">
      <c r="A9" s="318"/>
      <c r="B9" s="320"/>
      <c r="C9" s="321"/>
      <c r="D9" s="322"/>
      <c r="E9" s="201" t="s">
        <v>288</v>
      </c>
      <c r="F9" s="170" t="s">
        <v>755</v>
      </c>
    </row>
    <row r="10" spans="1:6" ht="39.6">
      <c r="A10" s="318"/>
      <c r="B10" s="320"/>
      <c r="C10" s="321"/>
      <c r="D10" s="322"/>
      <c r="E10" s="201" t="s">
        <v>289</v>
      </c>
      <c r="F10" s="170" t="s">
        <v>756</v>
      </c>
    </row>
    <row r="11" spans="1:6" ht="41.4">
      <c r="A11" s="318"/>
      <c r="B11" s="320"/>
      <c r="C11" s="321"/>
      <c r="D11" s="322"/>
      <c r="E11" s="201" t="s">
        <v>290</v>
      </c>
      <c r="F11" s="171" t="s">
        <v>757</v>
      </c>
    </row>
    <row r="12" spans="1:6" ht="27.6">
      <c r="A12" s="318"/>
      <c r="B12" s="320"/>
      <c r="C12" s="321"/>
      <c r="D12" s="322"/>
      <c r="E12" s="201" t="s">
        <v>291</v>
      </c>
      <c r="F12" s="171" t="s">
        <v>1001</v>
      </c>
    </row>
    <row r="13" spans="1:6" ht="26.4">
      <c r="A13" s="318"/>
      <c r="B13" s="320"/>
      <c r="C13" s="198">
        <v>12</v>
      </c>
      <c r="D13" s="173" t="s">
        <v>229</v>
      </c>
      <c r="E13" s="201" t="s">
        <v>229</v>
      </c>
      <c r="F13" s="170" t="s">
        <v>1002</v>
      </c>
    </row>
    <row r="14" spans="1:6" ht="28.2">
      <c r="A14" s="318"/>
      <c r="B14" s="320"/>
      <c r="C14" s="198">
        <v>13</v>
      </c>
      <c r="D14" s="173" t="s">
        <v>230</v>
      </c>
      <c r="E14" s="201" t="s">
        <v>230</v>
      </c>
      <c r="F14" s="171" t="s">
        <v>758</v>
      </c>
    </row>
    <row r="15" spans="1:6" ht="13.8" customHeight="1">
      <c r="A15" s="318"/>
      <c r="B15" s="320"/>
      <c r="C15" s="273">
        <v>15</v>
      </c>
      <c r="D15" s="274" t="s">
        <v>231</v>
      </c>
      <c r="E15" s="201" t="s">
        <v>292</v>
      </c>
      <c r="F15" s="171" t="s">
        <v>759</v>
      </c>
    </row>
    <row r="16" spans="1:6" ht="13.8" customHeight="1">
      <c r="A16" s="318"/>
      <c r="B16" s="320"/>
      <c r="C16" s="273"/>
      <c r="D16" s="274"/>
      <c r="E16" s="201" t="s">
        <v>293</v>
      </c>
      <c r="F16" s="171" t="s">
        <v>760</v>
      </c>
    </row>
    <row r="17" spans="1:9" ht="27">
      <c r="A17" s="318"/>
      <c r="B17" s="320"/>
      <c r="C17" s="273"/>
      <c r="D17" s="274"/>
      <c r="E17" s="201" t="s">
        <v>294</v>
      </c>
      <c r="F17" s="171" t="s">
        <v>1003</v>
      </c>
    </row>
    <row r="18" spans="1:9" ht="40.200000000000003">
      <c r="A18" s="318"/>
      <c r="B18" s="320"/>
      <c r="C18" s="273">
        <v>17</v>
      </c>
      <c r="D18" s="274" t="s">
        <v>232</v>
      </c>
      <c r="E18" s="201" t="s">
        <v>295</v>
      </c>
      <c r="F18" s="171" t="s">
        <v>761</v>
      </c>
    </row>
    <row r="19" spans="1:9" ht="26.4">
      <c r="A19" s="318"/>
      <c r="B19" s="320"/>
      <c r="C19" s="273"/>
      <c r="D19" s="274"/>
      <c r="E19" s="201" t="s">
        <v>296</v>
      </c>
      <c r="F19" s="170" t="s">
        <v>1004</v>
      </c>
      <c r="H19" s="172"/>
    </row>
    <row r="20" spans="1:9" ht="15" customHeight="1">
      <c r="A20" s="312">
        <v>6</v>
      </c>
      <c r="B20" s="289" t="s">
        <v>9</v>
      </c>
      <c r="C20" s="198">
        <v>61</v>
      </c>
      <c r="D20" s="173" t="s">
        <v>233</v>
      </c>
      <c r="E20" s="201" t="s">
        <v>233</v>
      </c>
      <c r="F20" s="171" t="s">
        <v>762</v>
      </c>
    </row>
    <row r="21" spans="1:9" ht="15" customHeight="1">
      <c r="A21" s="313"/>
      <c r="B21" s="290"/>
      <c r="C21" s="297">
        <v>62</v>
      </c>
      <c r="D21" s="306" t="s">
        <v>763</v>
      </c>
      <c r="E21" s="201" t="s">
        <v>764</v>
      </c>
      <c r="F21" s="170" t="s">
        <v>765</v>
      </c>
      <c r="H21" s="172"/>
      <c r="I21" s="174"/>
    </row>
    <row r="22" spans="1:9" ht="28.8" customHeight="1">
      <c r="A22" s="314"/>
      <c r="B22" s="291"/>
      <c r="C22" s="299"/>
      <c r="D22" s="307"/>
      <c r="E22" s="175" t="s">
        <v>766</v>
      </c>
      <c r="F22" s="176" t="s">
        <v>767</v>
      </c>
    </row>
    <row r="23" spans="1:9" ht="52.2" customHeight="1">
      <c r="A23" s="309">
        <v>11</v>
      </c>
      <c r="B23" s="289" t="s">
        <v>395</v>
      </c>
      <c r="C23" s="297">
        <v>111</v>
      </c>
      <c r="D23" s="300" t="s">
        <v>234</v>
      </c>
      <c r="E23" s="177" t="s">
        <v>768</v>
      </c>
      <c r="F23" s="178" t="s">
        <v>769</v>
      </c>
    </row>
    <row r="24" spans="1:9" ht="29.4" customHeight="1">
      <c r="A24" s="310"/>
      <c r="B24" s="290"/>
      <c r="C24" s="298"/>
      <c r="D24" s="301"/>
      <c r="E24" s="201" t="s">
        <v>298</v>
      </c>
      <c r="F24" s="170" t="s">
        <v>1005</v>
      </c>
    </row>
    <row r="25" spans="1:9" ht="13.8" customHeight="1">
      <c r="A25" s="310"/>
      <c r="B25" s="290"/>
      <c r="C25" s="298"/>
      <c r="D25" s="301"/>
      <c r="E25" s="201" t="s">
        <v>299</v>
      </c>
      <c r="F25" s="171" t="s">
        <v>770</v>
      </c>
    </row>
    <row r="26" spans="1:9" ht="27" customHeight="1">
      <c r="A26" s="310"/>
      <c r="B26" s="290"/>
      <c r="C26" s="298"/>
      <c r="D26" s="301"/>
      <c r="E26" s="201" t="s">
        <v>300</v>
      </c>
      <c r="F26" s="171" t="s">
        <v>771</v>
      </c>
    </row>
    <row r="27" spans="1:9" ht="26.4">
      <c r="A27" s="310"/>
      <c r="B27" s="290"/>
      <c r="C27" s="298"/>
      <c r="D27" s="301"/>
      <c r="E27" s="201" t="s">
        <v>301</v>
      </c>
      <c r="F27" s="170" t="s">
        <v>1006</v>
      </c>
      <c r="G27" s="179"/>
    </row>
    <row r="28" spans="1:9" ht="41.4">
      <c r="A28" s="310"/>
      <c r="B28" s="290"/>
      <c r="C28" s="298"/>
      <c r="D28" s="301"/>
      <c r="E28" s="202" t="s">
        <v>302</v>
      </c>
      <c r="F28" s="171" t="s">
        <v>1007</v>
      </c>
    </row>
    <row r="29" spans="1:9" ht="39.6">
      <c r="A29" s="310"/>
      <c r="B29" s="290"/>
      <c r="C29" s="299"/>
      <c r="D29" s="302"/>
      <c r="E29" s="201" t="s">
        <v>303</v>
      </c>
      <c r="F29" s="170" t="s">
        <v>1008</v>
      </c>
    </row>
    <row r="30" spans="1:9" ht="28.8">
      <c r="A30" s="310"/>
      <c r="B30" s="290"/>
      <c r="C30" s="297">
        <v>112</v>
      </c>
      <c r="D30" s="300" t="s">
        <v>235</v>
      </c>
      <c r="E30" s="201" t="s">
        <v>772</v>
      </c>
      <c r="F30" s="171" t="s">
        <v>773</v>
      </c>
    </row>
    <row r="31" spans="1:9" ht="42.6">
      <c r="A31" s="310"/>
      <c r="B31" s="290"/>
      <c r="C31" s="299"/>
      <c r="D31" s="302"/>
      <c r="E31" s="201" t="s">
        <v>304</v>
      </c>
      <c r="F31" s="171" t="s">
        <v>774</v>
      </c>
      <c r="G31" s="179"/>
    </row>
    <row r="32" spans="1:9" ht="13.8" customHeight="1">
      <c r="A32" s="310"/>
      <c r="B32" s="290"/>
      <c r="C32" s="198">
        <v>113</v>
      </c>
      <c r="D32" s="173" t="s">
        <v>1009</v>
      </c>
      <c r="E32" s="201" t="s">
        <v>1010</v>
      </c>
      <c r="F32" s="171" t="s">
        <v>775</v>
      </c>
    </row>
    <row r="33" spans="1:7" ht="15">
      <c r="A33" s="311"/>
      <c r="B33" s="290"/>
      <c r="C33" s="198">
        <v>114</v>
      </c>
      <c r="D33" s="173" t="s">
        <v>236</v>
      </c>
      <c r="E33" s="201" t="s">
        <v>236</v>
      </c>
      <c r="F33" s="171" t="s">
        <v>236</v>
      </c>
    </row>
    <row r="34" spans="1:7" ht="26.4" customHeight="1">
      <c r="A34" s="309">
        <v>15</v>
      </c>
      <c r="B34" s="289" t="s">
        <v>45</v>
      </c>
      <c r="C34" s="297">
        <v>151</v>
      </c>
      <c r="D34" s="300" t="s">
        <v>237</v>
      </c>
      <c r="E34" s="180" t="s">
        <v>776</v>
      </c>
      <c r="F34" s="171" t="s">
        <v>777</v>
      </c>
    </row>
    <row r="35" spans="1:7" ht="13.8" customHeight="1">
      <c r="A35" s="310"/>
      <c r="B35" s="290"/>
      <c r="C35" s="298"/>
      <c r="D35" s="301"/>
      <c r="E35" s="201" t="s">
        <v>306</v>
      </c>
      <c r="F35" s="171" t="s">
        <v>778</v>
      </c>
    </row>
    <row r="36" spans="1:7" ht="13.8" customHeight="1">
      <c r="A36" s="310"/>
      <c r="B36" s="290"/>
      <c r="C36" s="298"/>
      <c r="D36" s="301"/>
      <c r="E36" s="201" t="s">
        <v>307</v>
      </c>
      <c r="F36" s="171" t="s">
        <v>307</v>
      </c>
    </row>
    <row r="37" spans="1:7" ht="13.8" customHeight="1">
      <c r="A37" s="310"/>
      <c r="B37" s="290"/>
      <c r="C37" s="298"/>
      <c r="D37" s="301"/>
      <c r="E37" s="201" t="s">
        <v>308</v>
      </c>
      <c r="F37" s="171" t="s">
        <v>308</v>
      </c>
    </row>
    <row r="38" spans="1:7" ht="13.8">
      <c r="A38" s="310"/>
      <c r="B38" s="290"/>
      <c r="C38" s="299"/>
      <c r="D38" s="302"/>
      <c r="E38" s="202" t="s">
        <v>779</v>
      </c>
      <c r="F38" s="170" t="s">
        <v>1011</v>
      </c>
    </row>
    <row r="39" spans="1:7" ht="26.4">
      <c r="A39" s="310"/>
      <c r="B39" s="290"/>
      <c r="C39" s="297">
        <v>152</v>
      </c>
      <c r="D39" s="300" t="s">
        <v>780</v>
      </c>
      <c r="E39" s="180" t="s">
        <v>781</v>
      </c>
      <c r="F39" s="170" t="s">
        <v>1012</v>
      </c>
    </row>
    <row r="40" spans="1:7" ht="26.4">
      <c r="A40" s="310"/>
      <c r="B40" s="290"/>
      <c r="C40" s="298"/>
      <c r="D40" s="301"/>
      <c r="E40" s="202" t="s">
        <v>309</v>
      </c>
      <c r="F40" s="170" t="s">
        <v>1013</v>
      </c>
    </row>
    <row r="41" spans="1:7" ht="41.4">
      <c r="A41" s="311"/>
      <c r="B41" s="291"/>
      <c r="C41" s="299"/>
      <c r="D41" s="302"/>
      <c r="E41" s="201" t="s">
        <v>310</v>
      </c>
      <c r="F41" s="171" t="s">
        <v>1014</v>
      </c>
    </row>
    <row r="42" spans="1:7" ht="13.8" customHeight="1">
      <c r="A42" s="309">
        <v>16</v>
      </c>
      <c r="B42" s="289" t="s">
        <v>7</v>
      </c>
      <c r="C42" s="297">
        <v>161</v>
      </c>
      <c r="D42" s="300" t="s">
        <v>782</v>
      </c>
      <c r="E42" s="201" t="s">
        <v>783</v>
      </c>
      <c r="F42" s="171" t="s">
        <v>784</v>
      </c>
      <c r="G42" s="179"/>
    </row>
    <row r="43" spans="1:7" ht="13.8" customHeight="1">
      <c r="A43" s="310"/>
      <c r="B43" s="290"/>
      <c r="C43" s="299"/>
      <c r="D43" s="302"/>
      <c r="E43" s="201" t="s">
        <v>311</v>
      </c>
      <c r="F43" s="171" t="s">
        <v>785</v>
      </c>
    </row>
    <row r="44" spans="1:7" ht="27.6" customHeight="1">
      <c r="A44" s="310"/>
      <c r="B44" s="290"/>
      <c r="C44" s="198">
        <v>162</v>
      </c>
      <c r="D44" s="173" t="s">
        <v>238</v>
      </c>
      <c r="E44" s="201" t="s">
        <v>238</v>
      </c>
      <c r="F44" s="171" t="s">
        <v>786</v>
      </c>
    </row>
    <row r="45" spans="1:7" ht="19.2" customHeight="1">
      <c r="A45" s="310"/>
      <c r="B45" s="290"/>
      <c r="C45" s="297">
        <v>163</v>
      </c>
      <c r="D45" s="300" t="s">
        <v>239</v>
      </c>
      <c r="E45" s="208" t="s">
        <v>1015</v>
      </c>
      <c r="F45" s="170" t="s">
        <v>1016</v>
      </c>
    </row>
    <row r="46" spans="1:7" ht="19.2" customHeight="1">
      <c r="A46" s="310"/>
      <c r="B46" s="290"/>
      <c r="C46" s="299"/>
      <c r="D46" s="302"/>
      <c r="E46" s="209" t="s">
        <v>1017</v>
      </c>
      <c r="F46" s="170" t="s">
        <v>1018</v>
      </c>
    </row>
    <row r="47" spans="1:7" ht="26.4" customHeight="1">
      <c r="A47" s="310"/>
      <c r="B47" s="290"/>
      <c r="C47" s="297">
        <v>164</v>
      </c>
      <c r="D47" s="300" t="s">
        <v>241</v>
      </c>
      <c r="E47" s="201" t="s">
        <v>314</v>
      </c>
      <c r="F47" s="171" t="s">
        <v>787</v>
      </c>
    </row>
    <row r="48" spans="1:7" ht="41.4">
      <c r="A48" s="311"/>
      <c r="B48" s="291"/>
      <c r="C48" s="299"/>
      <c r="D48" s="302"/>
      <c r="E48" s="201" t="s">
        <v>315</v>
      </c>
      <c r="F48" s="171" t="s">
        <v>788</v>
      </c>
    </row>
    <row r="49" spans="1:8" ht="42.6" customHeight="1">
      <c r="A49" s="200">
        <v>39</v>
      </c>
      <c r="B49" s="210" t="s">
        <v>789</v>
      </c>
      <c r="C49" s="198">
        <v>191</v>
      </c>
      <c r="D49" s="173" t="s">
        <v>242</v>
      </c>
      <c r="E49" s="201" t="s">
        <v>242</v>
      </c>
      <c r="F49" s="171" t="s">
        <v>790</v>
      </c>
      <c r="H49" s="179"/>
    </row>
    <row r="50" spans="1:8" ht="25.2" customHeight="1">
      <c r="A50" s="276">
        <v>20</v>
      </c>
      <c r="B50" s="283" t="s">
        <v>46</v>
      </c>
      <c r="C50" s="198">
        <v>201</v>
      </c>
      <c r="D50" s="173" t="s">
        <v>243</v>
      </c>
      <c r="E50" s="201" t="s">
        <v>243</v>
      </c>
      <c r="F50" s="171" t="s">
        <v>791</v>
      </c>
    </row>
    <row r="51" spans="1:8" ht="41.4" customHeight="1">
      <c r="A51" s="277"/>
      <c r="B51" s="284"/>
      <c r="C51" s="198">
        <v>202</v>
      </c>
      <c r="D51" s="199" t="s">
        <v>244</v>
      </c>
      <c r="E51" s="203" t="s">
        <v>1019</v>
      </c>
      <c r="F51" s="170" t="s">
        <v>1020</v>
      </c>
    </row>
    <row r="52" spans="1:8" ht="27.6">
      <c r="A52" s="277"/>
      <c r="B52" s="284"/>
      <c r="C52" s="198">
        <v>203</v>
      </c>
      <c r="D52" s="211" t="s">
        <v>792</v>
      </c>
      <c r="E52" s="180" t="s">
        <v>792</v>
      </c>
      <c r="F52" s="171" t="s">
        <v>793</v>
      </c>
    </row>
    <row r="53" spans="1:8" ht="28.8" customHeight="1">
      <c r="A53" s="277"/>
      <c r="B53" s="284"/>
      <c r="C53" s="198">
        <v>204</v>
      </c>
      <c r="D53" s="203" t="s">
        <v>794</v>
      </c>
      <c r="E53" s="181" t="s">
        <v>795</v>
      </c>
      <c r="F53" s="170" t="s">
        <v>1021</v>
      </c>
    </row>
    <row r="54" spans="1:8" ht="27.6">
      <c r="A54" s="277"/>
      <c r="B54" s="284"/>
      <c r="C54" s="198">
        <v>205</v>
      </c>
      <c r="D54" s="173" t="s">
        <v>245</v>
      </c>
      <c r="E54" s="201" t="s">
        <v>245</v>
      </c>
      <c r="F54" s="171" t="s">
        <v>796</v>
      </c>
    </row>
    <row r="55" spans="1:8" ht="27.6">
      <c r="A55" s="277"/>
      <c r="B55" s="284"/>
      <c r="C55" s="198">
        <v>206</v>
      </c>
      <c r="D55" s="173" t="s">
        <v>246</v>
      </c>
      <c r="E55" s="201" t="s">
        <v>246</v>
      </c>
      <c r="F55" s="171" t="s">
        <v>797</v>
      </c>
    </row>
    <row r="56" spans="1:8" ht="26.4">
      <c r="A56" s="277"/>
      <c r="B56" s="284"/>
      <c r="C56" s="198">
        <v>207</v>
      </c>
      <c r="D56" s="173" t="s">
        <v>247</v>
      </c>
      <c r="E56" s="201" t="s">
        <v>247</v>
      </c>
      <c r="F56" s="170" t="s">
        <v>1022</v>
      </c>
    </row>
    <row r="57" spans="1:8">
      <c r="A57" s="277"/>
      <c r="B57" s="284"/>
      <c r="C57" s="297">
        <v>208</v>
      </c>
      <c r="D57" s="300" t="s">
        <v>1023</v>
      </c>
      <c r="E57" s="182" t="s">
        <v>798</v>
      </c>
      <c r="F57" s="170" t="s">
        <v>1024</v>
      </c>
      <c r="G57" s="179"/>
    </row>
    <row r="58" spans="1:8" ht="39.6" customHeight="1">
      <c r="A58" s="277"/>
      <c r="B58" s="284"/>
      <c r="C58" s="298"/>
      <c r="D58" s="301"/>
      <c r="E58" s="180" t="s">
        <v>799</v>
      </c>
      <c r="F58" s="212" t="s">
        <v>1025</v>
      </c>
    </row>
    <row r="59" spans="1:8" ht="13.8" customHeight="1">
      <c r="A59" s="277"/>
      <c r="B59" s="284"/>
      <c r="C59" s="298"/>
      <c r="D59" s="301"/>
      <c r="E59" s="201" t="s">
        <v>318</v>
      </c>
      <c r="F59" s="171" t="s">
        <v>800</v>
      </c>
    </row>
    <row r="60" spans="1:8" ht="43.2">
      <c r="A60" s="278"/>
      <c r="B60" s="285"/>
      <c r="C60" s="299"/>
      <c r="D60" s="302"/>
      <c r="E60" s="201" t="s">
        <v>1026</v>
      </c>
      <c r="F60" s="171" t="s">
        <v>1027</v>
      </c>
    </row>
    <row r="61" spans="1:8" ht="42.6">
      <c r="A61" s="286">
        <v>21</v>
      </c>
      <c r="B61" s="303" t="s">
        <v>801</v>
      </c>
      <c r="C61" s="198">
        <v>211</v>
      </c>
      <c r="D61" s="173" t="s">
        <v>248</v>
      </c>
      <c r="E61" s="201" t="s">
        <v>248</v>
      </c>
      <c r="F61" s="171" t="s">
        <v>802</v>
      </c>
    </row>
    <row r="62" spans="1:8" ht="15">
      <c r="A62" s="288"/>
      <c r="B62" s="291"/>
      <c r="C62" s="198">
        <v>212</v>
      </c>
      <c r="D62" s="173" t="s">
        <v>249</v>
      </c>
      <c r="E62" s="201" t="s">
        <v>249</v>
      </c>
      <c r="F62" s="171" t="s">
        <v>803</v>
      </c>
    </row>
    <row r="63" spans="1:8" ht="208.8" customHeight="1">
      <c r="A63" s="286">
        <v>22</v>
      </c>
      <c r="B63" s="303" t="s">
        <v>804</v>
      </c>
      <c r="C63" s="198">
        <v>221</v>
      </c>
      <c r="D63" s="173" t="s">
        <v>250</v>
      </c>
      <c r="E63" s="201" t="s">
        <v>250</v>
      </c>
      <c r="F63" s="171" t="s">
        <v>805</v>
      </c>
    </row>
    <row r="64" spans="1:8" ht="15" customHeight="1">
      <c r="A64" s="287"/>
      <c r="B64" s="304"/>
      <c r="C64" s="273">
        <v>222</v>
      </c>
      <c r="D64" s="274" t="s">
        <v>251</v>
      </c>
      <c r="E64" s="201" t="s">
        <v>252</v>
      </c>
      <c r="F64" s="171" t="s">
        <v>806</v>
      </c>
    </row>
    <row r="65" spans="1:6" ht="71.400000000000006" customHeight="1">
      <c r="A65" s="288"/>
      <c r="B65" s="305"/>
      <c r="C65" s="273"/>
      <c r="D65" s="274"/>
      <c r="E65" s="201" t="s">
        <v>321</v>
      </c>
      <c r="F65" s="171" t="s">
        <v>807</v>
      </c>
    </row>
    <row r="66" spans="1:6" ht="27.6">
      <c r="A66" s="294">
        <v>39</v>
      </c>
      <c r="B66" s="295" t="s">
        <v>1028</v>
      </c>
      <c r="C66" s="273">
        <v>231</v>
      </c>
      <c r="D66" s="282" t="s">
        <v>808</v>
      </c>
      <c r="E66" s="201" t="s">
        <v>322</v>
      </c>
      <c r="F66" s="171" t="s">
        <v>809</v>
      </c>
    </row>
    <row r="67" spans="1:6" ht="27.6">
      <c r="A67" s="294"/>
      <c r="B67" s="296"/>
      <c r="C67" s="273"/>
      <c r="D67" s="274"/>
      <c r="E67" s="202" t="s">
        <v>1029</v>
      </c>
      <c r="F67" s="171" t="s">
        <v>810</v>
      </c>
    </row>
    <row r="68" spans="1:6" ht="15.6" customHeight="1">
      <c r="A68" s="286">
        <v>25</v>
      </c>
      <c r="B68" s="289" t="s">
        <v>119</v>
      </c>
      <c r="C68" s="273">
        <v>251</v>
      </c>
      <c r="D68" s="274" t="s">
        <v>253</v>
      </c>
      <c r="E68" s="292" t="s">
        <v>253</v>
      </c>
      <c r="F68" s="171" t="s">
        <v>811</v>
      </c>
    </row>
    <row r="69" spans="1:6" ht="27.6">
      <c r="A69" s="287"/>
      <c r="B69" s="290"/>
      <c r="C69" s="273"/>
      <c r="D69" s="274"/>
      <c r="E69" s="292"/>
      <c r="F69" s="171" t="s">
        <v>812</v>
      </c>
    </row>
    <row r="70" spans="1:6" ht="26.4" customHeight="1">
      <c r="A70" s="287"/>
      <c r="B70" s="290"/>
      <c r="C70" s="273"/>
      <c r="D70" s="274"/>
      <c r="E70" s="292"/>
      <c r="F70" s="171" t="s">
        <v>813</v>
      </c>
    </row>
    <row r="71" spans="1:6" ht="13.8" customHeight="1">
      <c r="A71" s="287"/>
      <c r="B71" s="290"/>
      <c r="C71" s="273">
        <v>252</v>
      </c>
      <c r="D71" s="274" t="s">
        <v>254</v>
      </c>
      <c r="E71" s="293" t="s">
        <v>254</v>
      </c>
      <c r="F71" s="171" t="s">
        <v>814</v>
      </c>
    </row>
    <row r="72" spans="1:6" ht="13.8" customHeight="1">
      <c r="A72" s="287"/>
      <c r="B72" s="290"/>
      <c r="C72" s="273"/>
      <c r="D72" s="274"/>
      <c r="E72" s="293"/>
      <c r="F72" s="171" t="s">
        <v>815</v>
      </c>
    </row>
    <row r="73" spans="1:6" ht="84.6" customHeight="1">
      <c r="A73" s="287"/>
      <c r="B73" s="290"/>
      <c r="C73" s="273"/>
      <c r="D73" s="274"/>
      <c r="E73" s="293"/>
      <c r="F73" s="171" t="s">
        <v>816</v>
      </c>
    </row>
    <row r="74" spans="1:6" ht="69">
      <c r="A74" s="287"/>
      <c r="B74" s="290"/>
      <c r="C74" s="198">
        <v>253</v>
      </c>
      <c r="D74" s="173" t="s">
        <v>255</v>
      </c>
      <c r="E74" s="201" t="s">
        <v>255</v>
      </c>
      <c r="F74" s="171" t="s">
        <v>817</v>
      </c>
    </row>
    <row r="75" spans="1:6" ht="27.6">
      <c r="A75" s="287"/>
      <c r="B75" s="290"/>
      <c r="C75" s="273">
        <v>259</v>
      </c>
      <c r="D75" s="274" t="s">
        <v>256</v>
      </c>
      <c r="E75" s="202" t="s">
        <v>323</v>
      </c>
      <c r="F75" s="171" t="s">
        <v>818</v>
      </c>
    </row>
    <row r="76" spans="1:6" ht="39.6">
      <c r="A76" s="288"/>
      <c r="B76" s="291"/>
      <c r="C76" s="273"/>
      <c r="D76" s="274"/>
      <c r="E76" s="202" t="s">
        <v>256</v>
      </c>
      <c r="F76" s="170" t="s">
        <v>1030</v>
      </c>
    </row>
    <row r="77" spans="1:6" ht="28.8" customHeight="1">
      <c r="A77" s="276">
        <v>26</v>
      </c>
      <c r="B77" s="283" t="s">
        <v>41</v>
      </c>
      <c r="C77" s="273">
        <v>261</v>
      </c>
      <c r="D77" s="274" t="s">
        <v>257</v>
      </c>
      <c r="E77" s="201" t="s">
        <v>257</v>
      </c>
      <c r="F77" s="171" t="s">
        <v>819</v>
      </c>
    </row>
    <row r="78" spans="1:6" ht="13.8" customHeight="1">
      <c r="A78" s="277"/>
      <c r="B78" s="284"/>
      <c r="C78" s="273"/>
      <c r="D78" s="274"/>
      <c r="E78" s="201" t="s">
        <v>324</v>
      </c>
      <c r="F78" s="171" t="s">
        <v>324</v>
      </c>
    </row>
    <row r="79" spans="1:6" ht="28.8" customHeight="1">
      <c r="A79" s="277"/>
      <c r="B79" s="284"/>
      <c r="C79" s="297">
        <v>262</v>
      </c>
      <c r="D79" s="300" t="s">
        <v>258</v>
      </c>
      <c r="E79" s="180" t="s">
        <v>1031</v>
      </c>
      <c r="F79" s="170" t="s">
        <v>1032</v>
      </c>
    </row>
    <row r="80" spans="1:6" ht="27.6">
      <c r="A80" s="277"/>
      <c r="B80" s="284"/>
      <c r="C80" s="299"/>
      <c r="D80" s="302"/>
      <c r="E80" s="201" t="s">
        <v>327</v>
      </c>
      <c r="F80" s="171" t="s">
        <v>820</v>
      </c>
    </row>
    <row r="81" spans="1:6" ht="41.4">
      <c r="A81" s="277"/>
      <c r="B81" s="284"/>
      <c r="C81" s="198">
        <v>263</v>
      </c>
      <c r="D81" s="173" t="s">
        <v>821</v>
      </c>
      <c r="E81" s="201" t="s">
        <v>821</v>
      </c>
      <c r="F81" s="171" t="s">
        <v>822</v>
      </c>
    </row>
    <row r="82" spans="1:6" ht="15">
      <c r="A82" s="278"/>
      <c r="B82" s="285"/>
      <c r="C82" s="198">
        <v>269</v>
      </c>
      <c r="D82" s="173" t="s">
        <v>259</v>
      </c>
      <c r="E82" s="201" t="s">
        <v>259</v>
      </c>
      <c r="F82" s="171" t="s">
        <v>823</v>
      </c>
    </row>
    <row r="83" spans="1:6" ht="56.4" customHeight="1">
      <c r="A83" s="276">
        <v>27</v>
      </c>
      <c r="B83" s="283" t="s">
        <v>42</v>
      </c>
      <c r="C83" s="273">
        <v>271</v>
      </c>
      <c r="D83" s="274" t="s">
        <v>260</v>
      </c>
      <c r="E83" s="201" t="s">
        <v>260</v>
      </c>
      <c r="F83" s="171" t="s">
        <v>824</v>
      </c>
    </row>
    <row r="84" spans="1:6" ht="13.8" customHeight="1">
      <c r="A84" s="277"/>
      <c r="B84" s="284"/>
      <c r="C84" s="273"/>
      <c r="D84" s="274"/>
      <c r="E84" s="201" t="s">
        <v>328</v>
      </c>
      <c r="F84" s="171" t="s">
        <v>328</v>
      </c>
    </row>
    <row r="85" spans="1:6" ht="27.6" customHeight="1">
      <c r="A85" s="277"/>
      <c r="B85" s="284"/>
      <c r="C85" s="273">
        <v>272</v>
      </c>
      <c r="D85" s="274" t="s">
        <v>261</v>
      </c>
      <c r="E85" s="201" t="s">
        <v>329</v>
      </c>
      <c r="F85" s="171" t="s">
        <v>825</v>
      </c>
    </row>
    <row r="86" spans="1:6" ht="27.6">
      <c r="A86" s="278"/>
      <c r="B86" s="285"/>
      <c r="C86" s="273"/>
      <c r="D86" s="274"/>
      <c r="E86" s="201" t="s">
        <v>330</v>
      </c>
      <c r="F86" s="171" t="s">
        <v>826</v>
      </c>
    </row>
    <row r="87" spans="1:6" ht="30.6" customHeight="1">
      <c r="A87" s="276">
        <v>28</v>
      </c>
      <c r="B87" s="283" t="s">
        <v>48</v>
      </c>
      <c r="C87" s="273">
        <v>281</v>
      </c>
      <c r="D87" s="282" t="s">
        <v>827</v>
      </c>
      <c r="E87" s="201" t="s">
        <v>331</v>
      </c>
      <c r="F87" s="171" t="s">
        <v>828</v>
      </c>
    </row>
    <row r="88" spans="1:6" ht="41.4">
      <c r="A88" s="277"/>
      <c r="B88" s="284"/>
      <c r="C88" s="273"/>
      <c r="D88" s="274"/>
      <c r="E88" s="201" t="s">
        <v>332</v>
      </c>
      <c r="F88" s="171" t="s">
        <v>829</v>
      </c>
    </row>
    <row r="89" spans="1:6" ht="41.4" customHeight="1">
      <c r="A89" s="277"/>
      <c r="B89" s="284"/>
      <c r="C89" s="273">
        <v>289</v>
      </c>
      <c r="D89" s="274" t="s">
        <v>262</v>
      </c>
      <c r="E89" s="181" t="s">
        <v>830</v>
      </c>
      <c r="F89" s="171" t="s">
        <v>831</v>
      </c>
    </row>
    <row r="90" spans="1:6" ht="151.80000000000001">
      <c r="A90" s="278"/>
      <c r="B90" s="285"/>
      <c r="C90" s="273"/>
      <c r="D90" s="274"/>
      <c r="E90" s="201" t="s">
        <v>262</v>
      </c>
      <c r="F90" s="171" t="s">
        <v>832</v>
      </c>
    </row>
    <row r="91" spans="1:6" ht="31.2" customHeight="1">
      <c r="A91" s="276">
        <v>29</v>
      </c>
      <c r="B91" s="283" t="s">
        <v>10</v>
      </c>
      <c r="C91" s="273">
        <v>291</v>
      </c>
      <c r="D91" s="274" t="s">
        <v>10</v>
      </c>
      <c r="E91" s="201" t="s">
        <v>333</v>
      </c>
      <c r="F91" s="171" t="s">
        <v>833</v>
      </c>
    </row>
    <row r="92" spans="1:6" ht="13.8" customHeight="1">
      <c r="A92" s="277"/>
      <c r="B92" s="284"/>
      <c r="C92" s="273"/>
      <c r="D92" s="274"/>
      <c r="E92" s="201" t="s">
        <v>334</v>
      </c>
      <c r="F92" s="171" t="s">
        <v>834</v>
      </c>
    </row>
    <row r="93" spans="1:6" ht="27.6" customHeight="1">
      <c r="A93" s="277"/>
      <c r="B93" s="284"/>
      <c r="C93" s="273"/>
      <c r="D93" s="274"/>
      <c r="E93" s="201" t="s">
        <v>335</v>
      </c>
      <c r="F93" s="171" t="s">
        <v>835</v>
      </c>
    </row>
    <row r="94" spans="1:6" ht="27.6">
      <c r="A94" s="277"/>
      <c r="B94" s="284"/>
      <c r="C94" s="273"/>
      <c r="D94" s="274"/>
      <c r="E94" s="201" t="s">
        <v>336</v>
      </c>
      <c r="F94" s="171" t="s">
        <v>836</v>
      </c>
    </row>
    <row r="95" spans="1:6" ht="55.2">
      <c r="A95" s="278"/>
      <c r="B95" s="285"/>
      <c r="C95" s="273"/>
      <c r="D95" s="274"/>
      <c r="E95" s="201" t="s">
        <v>837</v>
      </c>
      <c r="F95" s="171" t="s">
        <v>838</v>
      </c>
    </row>
    <row r="96" spans="1:6" ht="28.8" customHeight="1">
      <c r="A96" s="276">
        <v>30</v>
      </c>
      <c r="B96" s="283" t="s">
        <v>11</v>
      </c>
      <c r="C96" s="273">
        <v>301</v>
      </c>
      <c r="D96" s="274" t="s">
        <v>11</v>
      </c>
      <c r="E96" s="201" t="s">
        <v>839</v>
      </c>
      <c r="F96" s="171" t="s">
        <v>840</v>
      </c>
    </row>
    <row r="97" spans="1:7" ht="41.4">
      <c r="A97" s="277"/>
      <c r="B97" s="284"/>
      <c r="C97" s="273"/>
      <c r="D97" s="274"/>
      <c r="E97" s="201" t="s">
        <v>841</v>
      </c>
      <c r="F97" s="171" t="s">
        <v>842</v>
      </c>
    </row>
    <row r="98" spans="1:7" ht="27.6" customHeight="1">
      <c r="A98" s="277"/>
      <c r="B98" s="284"/>
      <c r="C98" s="273"/>
      <c r="D98" s="274"/>
      <c r="E98" s="201" t="s">
        <v>337</v>
      </c>
      <c r="F98" s="171" t="s">
        <v>843</v>
      </c>
    </row>
    <row r="99" spans="1:7" ht="69">
      <c r="A99" s="277"/>
      <c r="B99" s="284"/>
      <c r="C99" s="273"/>
      <c r="D99" s="274"/>
      <c r="E99" s="201" t="s">
        <v>844</v>
      </c>
      <c r="F99" s="171" t="s">
        <v>845</v>
      </c>
    </row>
    <row r="100" spans="1:7" ht="41.4">
      <c r="A100" s="277"/>
      <c r="B100" s="284"/>
      <c r="C100" s="273"/>
      <c r="D100" s="274"/>
      <c r="E100" s="201" t="s">
        <v>338</v>
      </c>
      <c r="F100" s="171" t="s">
        <v>846</v>
      </c>
    </row>
    <row r="101" spans="1:7" ht="41.4">
      <c r="A101" s="277"/>
      <c r="B101" s="284"/>
      <c r="C101" s="273"/>
      <c r="D101" s="274"/>
      <c r="E101" s="201" t="s">
        <v>847</v>
      </c>
      <c r="F101" s="171" t="s">
        <v>848</v>
      </c>
    </row>
    <row r="102" spans="1:7" ht="27.6">
      <c r="A102" s="277"/>
      <c r="B102" s="284"/>
      <c r="C102" s="273"/>
      <c r="D102" s="274"/>
      <c r="E102" s="201" t="s">
        <v>339</v>
      </c>
      <c r="F102" s="171" t="s">
        <v>849</v>
      </c>
    </row>
    <row r="103" spans="1:7" ht="55.2">
      <c r="A103" s="278"/>
      <c r="B103" s="285"/>
      <c r="C103" s="273"/>
      <c r="D103" s="274"/>
      <c r="E103" s="201" t="s">
        <v>340</v>
      </c>
      <c r="F103" s="171" t="s">
        <v>850</v>
      </c>
    </row>
    <row r="104" spans="1:7" ht="45" customHeight="1">
      <c r="A104" s="276">
        <v>31</v>
      </c>
      <c r="B104" s="283" t="s">
        <v>12</v>
      </c>
      <c r="C104" s="273">
        <v>311</v>
      </c>
      <c r="D104" s="274" t="s">
        <v>12</v>
      </c>
      <c r="E104" s="202" t="s">
        <v>341</v>
      </c>
      <c r="F104" s="171" t="s">
        <v>851</v>
      </c>
    </row>
    <row r="105" spans="1:7" ht="139.19999999999999">
      <c r="A105" s="277"/>
      <c r="B105" s="284"/>
      <c r="C105" s="273"/>
      <c r="D105" s="274"/>
      <c r="E105" s="181" t="s">
        <v>852</v>
      </c>
      <c r="F105" s="171" t="s">
        <v>853</v>
      </c>
    </row>
    <row r="106" spans="1:7" ht="41.4" customHeight="1">
      <c r="A106" s="277"/>
      <c r="B106" s="284"/>
      <c r="C106" s="273"/>
      <c r="D106" s="274"/>
      <c r="E106" s="202" t="s">
        <v>854</v>
      </c>
      <c r="F106" s="171" t="s">
        <v>855</v>
      </c>
    </row>
    <row r="107" spans="1:7" ht="57.6">
      <c r="A107" s="277"/>
      <c r="B107" s="284"/>
      <c r="C107" s="273"/>
      <c r="D107" s="274"/>
      <c r="E107" s="202" t="s">
        <v>342</v>
      </c>
      <c r="F107" s="171" t="s">
        <v>856</v>
      </c>
    </row>
    <row r="108" spans="1:7" ht="41.4">
      <c r="A108" s="277"/>
      <c r="B108" s="284"/>
      <c r="C108" s="273"/>
      <c r="D108" s="274"/>
      <c r="E108" s="202" t="s">
        <v>857</v>
      </c>
      <c r="F108" s="171" t="s">
        <v>858</v>
      </c>
    </row>
    <row r="109" spans="1:7" ht="27.6">
      <c r="A109" s="278"/>
      <c r="B109" s="285"/>
      <c r="C109" s="273"/>
      <c r="D109" s="274"/>
      <c r="E109" s="202" t="s">
        <v>343</v>
      </c>
      <c r="F109" s="171" t="s">
        <v>859</v>
      </c>
    </row>
    <row r="110" spans="1:7" ht="57.6">
      <c r="A110" s="275">
        <v>32</v>
      </c>
      <c r="B110" s="272" t="s">
        <v>13</v>
      </c>
      <c r="C110" s="198">
        <v>321</v>
      </c>
      <c r="D110" s="173" t="s">
        <v>860</v>
      </c>
      <c r="E110" s="201" t="s">
        <v>860</v>
      </c>
      <c r="F110" s="171" t="s">
        <v>861</v>
      </c>
      <c r="G110" s="179"/>
    </row>
    <row r="111" spans="1:7" ht="86.4">
      <c r="A111" s="275"/>
      <c r="B111" s="272"/>
      <c r="C111" s="198">
        <v>329</v>
      </c>
      <c r="D111" s="173" t="s">
        <v>862</v>
      </c>
      <c r="E111" s="201" t="s">
        <v>862</v>
      </c>
      <c r="F111" s="171" t="s">
        <v>863</v>
      </c>
      <c r="G111" s="179"/>
    </row>
    <row r="112" spans="1:7" ht="82.8">
      <c r="A112" s="276">
        <v>33</v>
      </c>
      <c r="B112" s="283" t="s">
        <v>120</v>
      </c>
      <c r="C112" s="198">
        <v>331</v>
      </c>
      <c r="D112" s="173" t="s">
        <v>864</v>
      </c>
      <c r="E112" s="201" t="s">
        <v>865</v>
      </c>
      <c r="F112" s="171" t="s">
        <v>866</v>
      </c>
    </row>
    <row r="113" spans="1:8" ht="110.4">
      <c r="A113" s="277"/>
      <c r="B113" s="284"/>
      <c r="C113" s="198">
        <v>332</v>
      </c>
      <c r="D113" s="173" t="s">
        <v>867</v>
      </c>
      <c r="E113" s="201" t="s">
        <v>867</v>
      </c>
      <c r="F113" s="171" t="s">
        <v>868</v>
      </c>
    </row>
    <row r="114" spans="1:8" ht="71.400000000000006">
      <c r="A114" s="277"/>
      <c r="B114" s="284"/>
      <c r="C114" s="273">
        <v>333</v>
      </c>
      <c r="D114" s="274" t="s">
        <v>869</v>
      </c>
      <c r="E114" s="202" t="s">
        <v>870</v>
      </c>
      <c r="F114" s="171" t="s">
        <v>871</v>
      </c>
    </row>
    <row r="115" spans="1:8" ht="55.2">
      <c r="A115" s="277"/>
      <c r="B115" s="284"/>
      <c r="C115" s="273"/>
      <c r="D115" s="274"/>
      <c r="E115" s="201" t="s">
        <v>872</v>
      </c>
      <c r="F115" s="171" t="s">
        <v>873</v>
      </c>
    </row>
    <row r="116" spans="1:8" ht="125.4">
      <c r="A116" s="278"/>
      <c r="B116" s="285"/>
      <c r="C116" s="198">
        <v>339</v>
      </c>
      <c r="D116" s="211" t="s">
        <v>874</v>
      </c>
      <c r="E116" s="201" t="s">
        <v>875</v>
      </c>
      <c r="F116" s="171" t="s">
        <v>876</v>
      </c>
    </row>
    <row r="117" spans="1:8" ht="46.2" customHeight="1">
      <c r="A117" s="276">
        <v>34</v>
      </c>
      <c r="B117" s="279" t="s">
        <v>877</v>
      </c>
      <c r="C117" s="273">
        <v>341</v>
      </c>
      <c r="D117" s="282" t="s">
        <v>878</v>
      </c>
      <c r="E117" s="201" t="s">
        <v>344</v>
      </c>
      <c r="F117" s="171" t="s">
        <v>879</v>
      </c>
      <c r="G117" s="183"/>
      <c r="H117" s="179"/>
    </row>
    <row r="118" spans="1:8" ht="52.8" customHeight="1">
      <c r="A118" s="277"/>
      <c r="B118" s="280"/>
      <c r="C118" s="273"/>
      <c r="D118" s="274"/>
      <c r="E118" s="180" t="s">
        <v>880</v>
      </c>
      <c r="F118" s="170" t="s">
        <v>881</v>
      </c>
      <c r="G118" s="179"/>
    </row>
    <row r="119" spans="1:8" ht="41.4" customHeight="1">
      <c r="A119" s="278"/>
      <c r="B119" s="281"/>
      <c r="C119" s="198">
        <v>342</v>
      </c>
      <c r="D119" s="173" t="s">
        <v>882</v>
      </c>
      <c r="E119" s="201" t="s">
        <v>882</v>
      </c>
      <c r="F119" s="171" t="s">
        <v>883</v>
      </c>
    </row>
    <row r="120" spans="1:8" ht="81" customHeight="1">
      <c r="A120" s="276">
        <v>35</v>
      </c>
      <c r="B120" s="283" t="s">
        <v>14</v>
      </c>
      <c r="C120" s="297">
        <v>352</v>
      </c>
      <c r="D120" s="306" t="s">
        <v>1033</v>
      </c>
      <c r="E120" s="181" t="s">
        <v>1034</v>
      </c>
      <c r="F120" s="170" t="s">
        <v>1035</v>
      </c>
    </row>
    <row r="121" spans="1:8" ht="27.6">
      <c r="A121" s="277"/>
      <c r="B121" s="284"/>
      <c r="C121" s="299"/>
      <c r="D121" s="307"/>
      <c r="E121" s="202" t="s">
        <v>346</v>
      </c>
      <c r="F121" s="171" t="s">
        <v>884</v>
      </c>
    </row>
    <row r="122" spans="1:8" ht="178.8">
      <c r="A122" s="277"/>
      <c r="B122" s="284"/>
      <c r="C122" s="198">
        <v>353</v>
      </c>
      <c r="D122" s="173" t="s">
        <v>885</v>
      </c>
      <c r="E122" s="201" t="s">
        <v>885</v>
      </c>
      <c r="F122" s="171" t="s">
        <v>1036</v>
      </c>
    </row>
    <row r="123" spans="1:8" ht="55.2">
      <c r="A123" s="277"/>
      <c r="B123" s="284"/>
      <c r="C123" s="198">
        <v>354</v>
      </c>
      <c r="D123" s="173" t="s">
        <v>264</v>
      </c>
      <c r="E123" s="201" t="s">
        <v>264</v>
      </c>
      <c r="F123" s="171" t="s">
        <v>886</v>
      </c>
    </row>
    <row r="124" spans="1:8" ht="27.6">
      <c r="A124" s="277"/>
      <c r="B124" s="284"/>
      <c r="C124" s="273">
        <v>359</v>
      </c>
      <c r="D124" s="274" t="s">
        <v>887</v>
      </c>
      <c r="E124" s="201" t="s">
        <v>348</v>
      </c>
      <c r="F124" s="171" t="s">
        <v>888</v>
      </c>
    </row>
    <row r="125" spans="1:8" ht="27.6">
      <c r="A125" s="277"/>
      <c r="B125" s="284"/>
      <c r="C125" s="273"/>
      <c r="D125" s="274"/>
      <c r="E125" s="201" t="s">
        <v>349</v>
      </c>
      <c r="F125" s="171" t="s">
        <v>889</v>
      </c>
    </row>
    <row r="126" spans="1:8" ht="55.2">
      <c r="A126" s="278"/>
      <c r="B126" s="285"/>
      <c r="C126" s="273"/>
      <c r="D126" s="274"/>
      <c r="E126" s="201" t="s">
        <v>350</v>
      </c>
      <c r="F126" s="171" t="s">
        <v>890</v>
      </c>
    </row>
    <row r="127" spans="1:8" ht="149.4" customHeight="1">
      <c r="A127" s="276">
        <v>39</v>
      </c>
      <c r="B127" s="283" t="s">
        <v>15</v>
      </c>
      <c r="C127" s="273">
        <v>391</v>
      </c>
      <c r="D127" s="274" t="s">
        <v>15</v>
      </c>
      <c r="E127" s="201" t="s">
        <v>891</v>
      </c>
      <c r="F127" s="171" t="s">
        <v>892</v>
      </c>
    </row>
    <row r="128" spans="1:8" ht="267">
      <c r="A128" s="277"/>
      <c r="B128" s="284"/>
      <c r="C128" s="273"/>
      <c r="D128" s="274"/>
      <c r="E128" s="202" t="s">
        <v>15</v>
      </c>
      <c r="F128" s="171" t="s">
        <v>893</v>
      </c>
    </row>
    <row r="129" spans="1:7" ht="27.6" customHeight="1">
      <c r="A129" s="278"/>
      <c r="B129" s="285"/>
      <c r="C129" s="198">
        <v>392</v>
      </c>
      <c r="D129" s="173" t="s">
        <v>894</v>
      </c>
      <c r="E129" s="202" t="s">
        <v>894</v>
      </c>
      <c r="F129" s="203" t="s">
        <v>895</v>
      </c>
    </row>
    <row r="130" spans="1:7" ht="27.6">
      <c r="A130" s="275">
        <v>41</v>
      </c>
      <c r="B130" s="272" t="s">
        <v>16</v>
      </c>
      <c r="C130" s="273">
        <v>411</v>
      </c>
      <c r="D130" s="274" t="s">
        <v>896</v>
      </c>
      <c r="E130" s="201" t="s">
        <v>897</v>
      </c>
      <c r="F130" s="171" t="s">
        <v>898</v>
      </c>
    </row>
    <row r="131" spans="1:7" ht="27.6">
      <c r="A131" s="275"/>
      <c r="B131" s="272"/>
      <c r="C131" s="273"/>
      <c r="D131" s="274"/>
      <c r="E131" s="202" t="s">
        <v>899</v>
      </c>
      <c r="F131" s="171" t="s">
        <v>900</v>
      </c>
    </row>
    <row r="132" spans="1:7" ht="27.6">
      <c r="A132" s="275"/>
      <c r="B132" s="272"/>
      <c r="C132" s="198">
        <v>412</v>
      </c>
      <c r="D132" s="173" t="s">
        <v>353</v>
      </c>
      <c r="E132" s="201" t="s">
        <v>353</v>
      </c>
      <c r="F132" s="171" t="s">
        <v>901</v>
      </c>
    </row>
    <row r="133" spans="1:7" ht="41.4">
      <c r="A133" s="275"/>
      <c r="B133" s="272"/>
      <c r="C133" s="198">
        <v>413</v>
      </c>
      <c r="D133" s="173" t="s">
        <v>265</v>
      </c>
      <c r="E133" s="201" t="s">
        <v>265</v>
      </c>
      <c r="F133" s="171" t="s">
        <v>902</v>
      </c>
    </row>
    <row r="134" spans="1:7" ht="55.2">
      <c r="A134" s="275"/>
      <c r="B134" s="272"/>
      <c r="C134" s="198">
        <v>419</v>
      </c>
      <c r="D134" s="173" t="s">
        <v>354</v>
      </c>
      <c r="E134" s="201" t="s">
        <v>903</v>
      </c>
      <c r="F134" s="171" t="s">
        <v>904</v>
      </c>
    </row>
    <row r="135" spans="1:7" ht="15">
      <c r="A135" s="271">
        <v>46</v>
      </c>
      <c r="B135" s="308" t="s">
        <v>1037</v>
      </c>
      <c r="C135" s="198">
        <v>461</v>
      </c>
      <c r="D135" s="173" t="s">
        <v>266</v>
      </c>
      <c r="E135" s="201" t="s">
        <v>266</v>
      </c>
      <c r="F135" s="171" t="s">
        <v>905</v>
      </c>
    </row>
    <row r="136" spans="1:7" ht="13.8" customHeight="1">
      <c r="A136" s="271"/>
      <c r="B136" s="272"/>
      <c r="C136" s="273">
        <v>462</v>
      </c>
      <c r="D136" s="274" t="s">
        <v>906</v>
      </c>
      <c r="E136" s="201" t="s">
        <v>355</v>
      </c>
      <c r="F136" s="171" t="s">
        <v>907</v>
      </c>
    </row>
    <row r="137" spans="1:7" ht="22.8" customHeight="1">
      <c r="A137" s="271"/>
      <c r="B137" s="272"/>
      <c r="C137" s="273"/>
      <c r="D137" s="274"/>
      <c r="E137" s="201" t="s">
        <v>356</v>
      </c>
      <c r="F137" s="171" t="s">
        <v>908</v>
      </c>
    </row>
    <row r="138" spans="1:7" ht="26.25" customHeight="1">
      <c r="A138" s="197">
        <v>47</v>
      </c>
      <c r="B138" s="213" t="s">
        <v>18</v>
      </c>
      <c r="C138" s="198">
        <v>471</v>
      </c>
      <c r="D138" s="173" t="s">
        <v>18</v>
      </c>
      <c r="E138" s="201" t="s">
        <v>18</v>
      </c>
      <c r="F138" s="171" t="s">
        <v>909</v>
      </c>
    </row>
    <row r="139" spans="1:7" ht="26.25" customHeight="1">
      <c r="A139" s="200">
        <v>48</v>
      </c>
      <c r="B139" s="213" t="s">
        <v>19</v>
      </c>
      <c r="C139" s="198">
        <v>481</v>
      </c>
      <c r="D139" s="173" t="s">
        <v>19</v>
      </c>
      <c r="E139" s="201" t="s">
        <v>19</v>
      </c>
      <c r="F139" s="171" t="s">
        <v>910</v>
      </c>
    </row>
    <row r="140" spans="1:7" ht="70.8" customHeight="1">
      <c r="A140" s="271">
        <v>51</v>
      </c>
      <c r="B140" s="272" t="s">
        <v>20</v>
      </c>
      <c r="C140" s="273">
        <v>511</v>
      </c>
      <c r="D140" s="274" t="s">
        <v>20</v>
      </c>
      <c r="E140" s="201" t="s">
        <v>43</v>
      </c>
      <c r="F140" s="171" t="s">
        <v>911</v>
      </c>
    </row>
    <row r="141" spans="1:7" ht="59.4" customHeight="1">
      <c r="A141" s="271"/>
      <c r="B141" s="272"/>
      <c r="C141" s="273"/>
      <c r="D141" s="274"/>
      <c r="E141" s="201" t="s">
        <v>357</v>
      </c>
      <c r="F141" s="171" t="s">
        <v>912</v>
      </c>
    </row>
    <row r="142" spans="1:7" ht="32.4" customHeight="1">
      <c r="A142" s="271">
        <v>53</v>
      </c>
      <c r="B142" s="272" t="s">
        <v>21</v>
      </c>
      <c r="C142" s="273">
        <v>531</v>
      </c>
      <c r="D142" s="274" t="s">
        <v>21</v>
      </c>
      <c r="E142" s="201" t="s">
        <v>358</v>
      </c>
      <c r="F142" s="171" t="s">
        <v>913</v>
      </c>
    </row>
    <row r="143" spans="1:7" ht="46.2" customHeight="1">
      <c r="A143" s="271"/>
      <c r="B143" s="272"/>
      <c r="C143" s="273"/>
      <c r="D143" s="274"/>
      <c r="E143" s="201" t="s">
        <v>359</v>
      </c>
      <c r="F143" s="171" t="s">
        <v>914</v>
      </c>
      <c r="G143" s="179"/>
    </row>
    <row r="144" spans="1:7" ht="34.200000000000003" customHeight="1">
      <c r="A144" s="271">
        <v>55</v>
      </c>
      <c r="B144" s="272" t="s">
        <v>22</v>
      </c>
      <c r="C144" s="198">
        <v>551</v>
      </c>
      <c r="D144" s="173" t="s">
        <v>267</v>
      </c>
      <c r="E144" s="201" t="s">
        <v>267</v>
      </c>
      <c r="F144" s="171" t="s">
        <v>1038</v>
      </c>
      <c r="G144" s="179"/>
    </row>
    <row r="145" spans="1:6" ht="27" customHeight="1">
      <c r="A145" s="271"/>
      <c r="B145" s="272"/>
      <c r="C145" s="198">
        <v>552</v>
      </c>
      <c r="D145" s="173" t="s">
        <v>268</v>
      </c>
      <c r="E145" s="201" t="s">
        <v>268</v>
      </c>
      <c r="F145" s="171" t="s">
        <v>915</v>
      </c>
    </row>
    <row r="146" spans="1:6" ht="21" customHeight="1">
      <c r="A146" s="271"/>
      <c r="B146" s="272"/>
      <c r="C146" s="198">
        <v>553</v>
      </c>
      <c r="D146" s="173" t="s">
        <v>269</v>
      </c>
      <c r="E146" s="201" t="s">
        <v>269</v>
      </c>
      <c r="F146" s="184"/>
    </row>
    <row r="147" spans="1:6" ht="28.8">
      <c r="A147" s="275">
        <v>57</v>
      </c>
      <c r="B147" s="272" t="s">
        <v>23</v>
      </c>
      <c r="C147" s="273">
        <v>571</v>
      </c>
      <c r="D147" s="274" t="s">
        <v>916</v>
      </c>
      <c r="E147" s="201" t="s">
        <v>360</v>
      </c>
      <c r="F147" s="185" t="s">
        <v>917</v>
      </c>
    </row>
    <row r="148" spans="1:6" ht="15">
      <c r="A148" s="275"/>
      <c r="B148" s="272"/>
      <c r="C148" s="273"/>
      <c r="D148" s="274"/>
      <c r="E148" s="201" t="s">
        <v>361</v>
      </c>
      <c r="F148" s="185" t="s">
        <v>918</v>
      </c>
    </row>
    <row r="149" spans="1:6" ht="13.8" customHeight="1">
      <c r="A149" s="275"/>
      <c r="B149" s="272"/>
      <c r="C149" s="273">
        <v>572</v>
      </c>
      <c r="D149" s="282" t="s">
        <v>1039</v>
      </c>
      <c r="E149" s="201" t="s">
        <v>362</v>
      </c>
      <c r="F149" s="171" t="s">
        <v>919</v>
      </c>
    </row>
    <row r="150" spans="1:6" ht="13.8" customHeight="1">
      <c r="A150" s="275"/>
      <c r="B150" s="272"/>
      <c r="C150" s="273"/>
      <c r="D150" s="274"/>
      <c r="E150" s="201" t="s">
        <v>1040</v>
      </c>
      <c r="F150" s="171" t="s">
        <v>920</v>
      </c>
    </row>
    <row r="151" spans="1:6" ht="15">
      <c r="A151" s="275"/>
      <c r="B151" s="272"/>
      <c r="C151" s="273">
        <v>573</v>
      </c>
      <c r="D151" s="274" t="s">
        <v>921</v>
      </c>
      <c r="E151" s="201" t="s">
        <v>922</v>
      </c>
      <c r="F151" s="184"/>
    </row>
    <row r="152" spans="1:6" ht="15">
      <c r="A152" s="275"/>
      <c r="B152" s="272"/>
      <c r="C152" s="273"/>
      <c r="D152" s="274"/>
      <c r="E152" s="201" t="s">
        <v>923</v>
      </c>
      <c r="F152" s="184"/>
    </row>
    <row r="153" spans="1:6" ht="13.8" customHeight="1">
      <c r="A153" s="275"/>
      <c r="B153" s="272"/>
      <c r="C153" s="273">
        <v>574</v>
      </c>
      <c r="D153" s="274" t="s">
        <v>924</v>
      </c>
      <c r="E153" s="201" t="s">
        <v>363</v>
      </c>
      <c r="F153" s="171" t="s">
        <v>925</v>
      </c>
    </row>
    <row r="154" spans="1:6" ht="27.6">
      <c r="A154" s="275"/>
      <c r="B154" s="272"/>
      <c r="C154" s="273"/>
      <c r="D154" s="274"/>
      <c r="E154" s="201" t="s">
        <v>364</v>
      </c>
      <c r="F154" s="171" t="s">
        <v>926</v>
      </c>
    </row>
    <row r="155" spans="1:6" ht="13.8" customHeight="1">
      <c r="A155" s="275"/>
      <c r="B155" s="272"/>
      <c r="C155" s="273"/>
      <c r="D155" s="274"/>
      <c r="E155" s="201" t="s">
        <v>365</v>
      </c>
      <c r="F155" s="171" t="s">
        <v>927</v>
      </c>
    </row>
    <row r="156" spans="1:6" ht="27.6">
      <c r="A156" s="275"/>
      <c r="B156" s="272"/>
      <c r="C156" s="198">
        <v>575</v>
      </c>
      <c r="D156" s="173" t="s">
        <v>270</v>
      </c>
      <c r="E156" s="201" t="s">
        <v>270</v>
      </c>
      <c r="F156" s="171" t="s">
        <v>928</v>
      </c>
    </row>
    <row r="157" spans="1:6" ht="15">
      <c r="A157" s="275"/>
      <c r="B157" s="272"/>
      <c r="C157" s="198">
        <v>576</v>
      </c>
      <c r="D157" s="173" t="s">
        <v>929</v>
      </c>
      <c r="E157" s="201" t="s">
        <v>929</v>
      </c>
      <c r="F157" s="171" t="s">
        <v>930</v>
      </c>
    </row>
    <row r="158" spans="1:6" ht="42.6">
      <c r="A158" s="275"/>
      <c r="B158" s="272"/>
      <c r="C158" s="198">
        <v>577</v>
      </c>
      <c r="D158" s="173" t="s">
        <v>271</v>
      </c>
      <c r="E158" s="201" t="s">
        <v>271</v>
      </c>
      <c r="F158" s="171" t="s">
        <v>931</v>
      </c>
    </row>
    <row r="159" spans="1:6" ht="13.8" customHeight="1">
      <c r="A159" s="275"/>
      <c r="B159" s="272"/>
      <c r="C159" s="273">
        <v>578</v>
      </c>
      <c r="D159" s="274" t="s">
        <v>932</v>
      </c>
      <c r="E159" s="201" t="s">
        <v>366</v>
      </c>
      <c r="F159" s="171" t="s">
        <v>933</v>
      </c>
    </row>
    <row r="160" spans="1:6" ht="85.2">
      <c r="A160" s="275"/>
      <c r="B160" s="272"/>
      <c r="C160" s="273"/>
      <c r="D160" s="274"/>
      <c r="E160" s="202" t="s">
        <v>934</v>
      </c>
      <c r="F160" s="171" t="s">
        <v>935</v>
      </c>
    </row>
    <row r="161" spans="1:7" ht="15">
      <c r="A161" s="275"/>
      <c r="B161" s="272"/>
      <c r="C161" s="198">
        <v>579</v>
      </c>
      <c r="D161" s="173" t="s">
        <v>936</v>
      </c>
      <c r="E161" s="201" t="s">
        <v>936</v>
      </c>
      <c r="F161" s="171" t="s">
        <v>937</v>
      </c>
      <c r="G161" s="179"/>
    </row>
    <row r="162" spans="1:7" ht="15" customHeight="1">
      <c r="A162" s="276">
        <v>59</v>
      </c>
      <c r="B162" s="283" t="s">
        <v>938</v>
      </c>
      <c r="C162" s="198">
        <v>591</v>
      </c>
      <c r="D162" s="173" t="s">
        <v>688</v>
      </c>
      <c r="E162" s="180" t="s">
        <v>939</v>
      </c>
      <c r="F162" s="171" t="s">
        <v>940</v>
      </c>
      <c r="G162" s="179"/>
    </row>
    <row r="163" spans="1:7" ht="15">
      <c r="A163" s="277"/>
      <c r="B163" s="284"/>
      <c r="C163" s="198">
        <v>592</v>
      </c>
      <c r="D163" s="173" t="s">
        <v>367</v>
      </c>
      <c r="E163" s="201" t="s">
        <v>367</v>
      </c>
      <c r="F163" s="185" t="s">
        <v>941</v>
      </c>
      <c r="G163" s="179"/>
    </row>
    <row r="164" spans="1:7" ht="41.4">
      <c r="A164" s="277"/>
      <c r="B164" s="284"/>
      <c r="C164" s="198">
        <v>593</v>
      </c>
      <c r="D164" s="173" t="s">
        <v>942</v>
      </c>
      <c r="E164" s="201" t="s">
        <v>942</v>
      </c>
      <c r="F164" s="171" t="s">
        <v>943</v>
      </c>
      <c r="G164" s="179"/>
    </row>
    <row r="165" spans="1:7" ht="43.8">
      <c r="A165" s="277"/>
      <c r="B165" s="284"/>
      <c r="C165" s="198">
        <v>594</v>
      </c>
      <c r="D165" s="214" t="s">
        <v>944</v>
      </c>
      <c r="E165" s="202" t="s">
        <v>945</v>
      </c>
      <c r="F165" s="171" t="s">
        <v>946</v>
      </c>
      <c r="G165" s="179"/>
    </row>
    <row r="166" spans="1:7" ht="42.6">
      <c r="A166" s="278"/>
      <c r="B166" s="285"/>
      <c r="C166" s="198">
        <v>595</v>
      </c>
      <c r="D166" s="173" t="s">
        <v>947</v>
      </c>
      <c r="E166" s="202" t="s">
        <v>947</v>
      </c>
      <c r="F166" s="171" t="s">
        <v>948</v>
      </c>
    </row>
    <row r="167" spans="1:7" ht="13.8" customHeight="1">
      <c r="A167" s="275">
        <v>61</v>
      </c>
      <c r="B167" s="272" t="s">
        <v>25</v>
      </c>
      <c r="C167" s="273">
        <v>611</v>
      </c>
      <c r="D167" s="274" t="s">
        <v>25</v>
      </c>
      <c r="E167" s="201" t="s">
        <v>368</v>
      </c>
      <c r="F167" s="171" t="s">
        <v>949</v>
      </c>
    </row>
    <row r="168" spans="1:7" ht="13.8" customHeight="1">
      <c r="A168" s="275"/>
      <c r="B168" s="272"/>
      <c r="C168" s="273"/>
      <c r="D168" s="274"/>
      <c r="E168" s="201" t="s">
        <v>369</v>
      </c>
      <c r="F168" s="171" t="s">
        <v>950</v>
      </c>
    </row>
    <row r="169" spans="1:7" ht="41.4">
      <c r="A169" s="275">
        <v>63</v>
      </c>
      <c r="B169" s="272" t="s">
        <v>26</v>
      </c>
      <c r="C169" s="273">
        <v>631</v>
      </c>
      <c r="D169" s="274" t="s">
        <v>951</v>
      </c>
      <c r="E169" s="201" t="s">
        <v>370</v>
      </c>
      <c r="F169" s="171" t="s">
        <v>952</v>
      </c>
    </row>
    <row r="170" spans="1:7" ht="69">
      <c r="A170" s="275"/>
      <c r="B170" s="272"/>
      <c r="C170" s="273"/>
      <c r="D170" s="274"/>
      <c r="E170" s="202" t="s">
        <v>371</v>
      </c>
      <c r="F170" s="171" t="s">
        <v>953</v>
      </c>
    </row>
    <row r="171" spans="1:7" ht="69">
      <c r="A171" s="275"/>
      <c r="B171" s="272"/>
      <c r="C171" s="273">
        <v>632</v>
      </c>
      <c r="D171" s="274" t="s">
        <v>954</v>
      </c>
      <c r="E171" s="201" t="s">
        <v>372</v>
      </c>
      <c r="F171" s="171" t="s">
        <v>955</v>
      </c>
    </row>
    <row r="172" spans="1:7" ht="13.8" customHeight="1">
      <c r="A172" s="275"/>
      <c r="B172" s="272"/>
      <c r="C172" s="273"/>
      <c r="D172" s="274"/>
      <c r="E172" s="201" t="s">
        <v>373</v>
      </c>
      <c r="F172" s="171" t="s">
        <v>956</v>
      </c>
    </row>
    <row r="173" spans="1:7" ht="27.6">
      <c r="A173" s="275">
        <v>64</v>
      </c>
      <c r="B173" s="272" t="s">
        <v>27</v>
      </c>
      <c r="C173" s="198">
        <v>641</v>
      </c>
      <c r="D173" s="173" t="s">
        <v>957</v>
      </c>
      <c r="E173" s="201" t="s">
        <v>957</v>
      </c>
      <c r="F173" s="171" t="s">
        <v>958</v>
      </c>
    </row>
    <row r="174" spans="1:7" ht="15">
      <c r="A174" s="275"/>
      <c r="B174" s="272"/>
      <c r="C174" s="198">
        <v>642</v>
      </c>
      <c r="D174" s="173" t="s">
        <v>959</v>
      </c>
      <c r="E174" s="201" t="s">
        <v>959</v>
      </c>
      <c r="F174" s="171" t="s">
        <v>960</v>
      </c>
    </row>
    <row r="175" spans="1:7" ht="69">
      <c r="A175" s="275"/>
      <c r="B175" s="272"/>
      <c r="C175" s="198">
        <v>643</v>
      </c>
      <c r="D175" s="173" t="s">
        <v>961</v>
      </c>
      <c r="E175" s="201" t="s">
        <v>961</v>
      </c>
      <c r="F175" s="171" t="s">
        <v>962</v>
      </c>
    </row>
    <row r="176" spans="1:7" ht="27.6">
      <c r="A176" s="275"/>
      <c r="B176" s="272"/>
      <c r="C176" s="198">
        <v>644</v>
      </c>
      <c r="D176" s="173" t="s">
        <v>272</v>
      </c>
      <c r="E176" s="201" t="s">
        <v>272</v>
      </c>
      <c r="F176" s="171" t="s">
        <v>963</v>
      </c>
    </row>
    <row r="177" spans="1:6" ht="69">
      <c r="A177" s="200">
        <v>65</v>
      </c>
      <c r="B177" s="215" t="s">
        <v>964</v>
      </c>
      <c r="C177" s="198">
        <v>659</v>
      </c>
      <c r="D177" s="216" t="s">
        <v>964</v>
      </c>
      <c r="E177" s="181" t="s">
        <v>1041</v>
      </c>
      <c r="F177" s="171" t="s">
        <v>965</v>
      </c>
    </row>
    <row r="178" spans="1:6" ht="125.4">
      <c r="A178" s="271">
        <v>66</v>
      </c>
      <c r="B178" s="272" t="s">
        <v>28</v>
      </c>
      <c r="C178" s="273">
        <v>661</v>
      </c>
      <c r="D178" s="274" t="s">
        <v>966</v>
      </c>
      <c r="E178" s="181" t="s">
        <v>1042</v>
      </c>
      <c r="F178" s="171" t="s">
        <v>967</v>
      </c>
    </row>
    <row r="179" spans="1:6" ht="13.8" customHeight="1">
      <c r="A179" s="271"/>
      <c r="B179" s="272"/>
      <c r="C179" s="273"/>
      <c r="D179" s="274"/>
      <c r="E179" s="201" t="s">
        <v>968</v>
      </c>
      <c r="F179" s="171" t="s">
        <v>969</v>
      </c>
    </row>
    <row r="180" spans="1:6" ht="41.4">
      <c r="A180" s="271"/>
      <c r="B180" s="272"/>
      <c r="C180" s="198">
        <v>662</v>
      </c>
      <c r="D180" s="173" t="s">
        <v>375</v>
      </c>
      <c r="E180" s="201" t="s">
        <v>375</v>
      </c>
      <c r="F180" s="171" t="s">
        <v>970</v>
      </c>
    </row>
    <row r="181" spans="1:6" ht="19.8" customHeight="1">
      <c r="A181" s="271"/>
      <c r="B181" s="272"/>
      <c r="C181" s="273">
        <v>663</v>
      </c>
      <c r="D181" s="274" t="s">
        <v>971</v>
      </c>
      <c r="E181" s="201" t="s">
        <v>972</v>
      </c>
      <c r="F181" s="171" t="s">
        <v>973</v>
      </c>
    </row>
    <row r="182" spans="1:6" ht="27.6">
      <c r="A182" s="271"/>
      <c r="B182" s="272"/>
      <c r="C182" s="273"/>
      <c r="D182" s="274"/>
      <c r="E182" s="201" t="s">
        <v>376</v>
      </c>
      <c r="F182" s="171" t="s">
        <v>974</v>
      </c>
    </row>
    <row r="183" spans="1:6" ht="151.80000000000001">
      <c r="A183" s="271"/>
      <c r="B183" s="272"/>
      <c r="C183" s="198">
        <v>669</v>
      </c>
      <c r="D183" s="173" t="s">
        <v>975</v>
      </c>
      <c r="E183" s="202" t="s">
        <v>975</v>
      </c>
      <c r="F183" s="171" t="s">
        <v>976</v>
      </c>
    </row>
    <row r="184" spans="1:6" ht="27.6" customHeight="1">
      <c r="A184" s="275">
        <v>67</v>
      </c>
      <c r="B184" s="272" t="s">
        <v>29</v>
      </c>
      <c r="C184" s="198">
        <v>671</v>
      </c>
      <c r="D184" s="173" t="s">
        <v>977</v>
      </c>
      <c r="E184" s="201" t="s">
        <v>977</v>
      </c>
      <c r="F184" s="171" t="s">
        <v>978</v>
      </c>
    </row>
    <row r="185" spans="1:6" ht="56.4">
      <c r="A185" s="275"/>
      <c r="B185" s="272"/>
      <c r="C185" s="198">
        <v>672</v>
      </c>
      <c r="D185" s="173" t="s">
        <v>979</v>
      </c>
      <c r="E185" s="201" t="s">
        <v>979</v>
      </c>
      <c r="F185" s="171" t="s">
        <v>980</v>
      </c>
    </row>
    <row r="186" spans="1:6" ht="82.8">
      <c r="A186" s="275"/>
      <c r="B186" s="272"/>
      <c r="C186" s="198">
        <v>673</v>
      </c>
      <c r="D186" s="173" t="s">
        <v>273</v>
      </c>
      <c r="E186" s="202" t="s">
        <v>273</v>
      </c>
      <c r="F186" s="171" t="s">
        <v>981</v>
      </c>
    </row>
    <row r="187" spans="1:6" ht="145.19999999999999">
      <c r="A187" s="275"/>
      <c r="B187" s="272"/>
      <c r="C187" s="198">
        <v>674</v>
      </c>
      <c r="D187" s="173" t="s">
        <v>982</v>
      </c>
      <c r="E187" s="201" t="s">
        <v>982</v>
      </c>
      <c r="F187" s="170" t="s">
        <v>1043</v>
      </c>
    </row>
    <row r="188" spans="1:6" ht="96.6">
      <c r="A188" s="275"/>
      <c r="B188" s="272"/>
      <c r="C188" s="198">
        <v>679</v>
      </c>
      <c r="D188" s="173" t="s">
        <v>274</v>
      </c>
      <c r="E188" s="202" t="s">
        <v>274</v>
      </c>
      <c r="F188" s="171" t="s">
        <v>983</v>
      </c>
    </row>
    <row r="189" spans="1:6" ht="15">
      <c r="A189" s="200">
        <v>68</v>
      </c>
      <c r="B189" s="213" t="s">
        <v>30</v>
      </c>
      <c r="C189" s="198">
        <v>681</v>
      </c>
      <c r="D189" s="173" t="s">
        <v>30</v>
      </c>
      <c r="E189" s="201" t="s">
        <v>30</v>
      </c>
      <c r="F189" s="184"/>
    </row>
    <row r="190" spans="1:6" ht="15">
      <c r="A190" s="186">
        <v>69</v>
      </c>
      <c r="B190" s="217" t="s">
        <v>31</v>
      </c>
      <c r="C190" s="187">
        <v>691</v>
      </c>
      <c r="D190" s="218" t="s">
        <v>31</v>
      </c>
      <c r="E190" s="188" t="s">
        <v>31</v>
      </c>
      <c r="F190" s="189"/>
    </row>
    <row r="192" spans="1:6" ht="74.25" customHeight="1"/>
    <row r="193" ht="74.25" customHeight="1"/>
  </sheetData>
  <mergeCells count="163">
    <mergeCell ref="A5:A6"/>
    <mergeCell ref="B5:B6"/>
    <mergeCell ref="E5:E6"/>
    <mergeCell ref="F5:F6"/>
    <mergeCell ref="A7:A19"/>
    <mergeCell ref="B7:B19"/>
    <mergeCell ref="C7:C12"/>
    <mergeCell ref="D7:D12"/>
    <mergeCell ref="C15:C17"/>
    <mergeCell ref="C5:D6"/>
    <mergeCell ref="D15:D17"/>
    <mergeCell ref="C18:C19"/>
    <mergeCell ref="D18:D19"/>
    <mergeCell ref="A20:A22"/>
    <mergeCell ref="B20:B22"/>
    <mergeCell ref="C21:C22"/>
    <mergeCell ref="D21:D22"/>
    <mergeCell ref="A23:A33"/>
    <mergeCell ref="B23:B33"/>
    <mergeCell ref="C23:C29"/>
    <mergeCell ref="D23:D29"/>
    <mergeCell ref="C30:C31"/>
    <mergeCell ref="D30:D31"/>
    <mergeCell ref="A34:A41"/>
    <mergeCell ref="B34:B41"/>
    <mergeCell ref="C34:C38"/>
    <mergeCell ref="D34:D38"/>
    <mergeCell ref="C39:C41"/>
    <mergeCell ref="D39:D41"/>
    <mergeCell ref="C42:C43"/>
    <mergeCell ref="D42:D43"/>
    <mergeCell ref="A42:A48"/>
    <mergeCell ref="B42:B48"/>
    <mergeCell ref="C45:C46"/>
    <mergeCell ref="D45:D46"/>
    <mergeCell ref="C47:C48"/>
    <mergeCell ref="D47:D48"/>
    <mergeCell ref="A77:A82"/>
    <mergeCell ref="B77:B82"/>
    <mergeCell ref="C77:C78"/>
    <mergeCell ref="D77:D78"/>
    <mergeCell ref="C79:C80"/>
    <mergeCell ref="D79:D80"/>
    <mergeCell ref="A83:A86"/>
    <mergeCell ref="B83:B86"/>
    <mergeCell ref="C83:C84"/>
    <mergeCell ref="D83:D84"/>
    <mergeCell ref="C85:C86"/>
    <mergeCell ref="D85:D86"/>
    <mergeCell ref="A112:A116"/>
    <mergeCell ref="B112:B116"/>
    <mergeCell ref="A104:A109"/>
    <mergeCell ref="B104:B109"/>
    <mergeCell ref="C104:C109"/>
    <mergeCell ref="D104:D109"/>
    <mergeCell ref="A110:A111"/>
    <mergeCell ref="B110:B111"/>
    <mergeCell ref="C114:C115"/>
    <mergeCell ref="D114:D115"/>
    <mergeCell ref="A142:A143"/>
    <mergeCell ref="B142:B143"/>
    <mergeCell ref="C142:C143"/>
    <mergeCell ref="D142:D143"/>
    <mergeCell ref="A144:A146"/>
    <mergeCell ref="B144:B146"/>
    <mergeCell ref="C120:C121"/>
    <mergeCell ref="D120:D121"/>
    <mergeCell ref="C127:C128"/>
    <mergeCell ref="D127:D128"/>
    <mergeCell ref="A130:A134"/>
    <mergeCell ref="B130:B134"/>
    <mergeCell ref="C130:C131"/>
    <mergeCell ref="D130:D131"/>
    <mergeCell ref="A135:A137"/>
    <mergeCell ref="B135:B137"/>
    <mergeCell ref="C136:C137"/>
    <mergeCell ref="D136:D137"/>
    <mergeCell ref="A140:A141"/>
    <mergeCell ref="B140:B141"/>
    <mergeCell ref="C140:C141"/>
    <mergeCell ref="D140:D141"/>
    <mergeCell ref="A147:A161"/>
    <mergeCell ref="B147:B161"/>
    <mergeCell ref="C151:C152"/>
    <mergeCell ref="D151:D152"/>
    <mergeCell ref="C153:C155"/>
    <mergeCell ref="D153:D155"/>
    <mergeCell ref="C159:C160"/>
    <mergeCell ref="D159:D160"/>
    <mergeCell ref="A162:A166"/>
    <mergeCell ref="B162:B166"/>
    <mergeCell ref="C149:C150"/>
    <mergeCell ref="D149:D150"/>
    <mergeCell ref="C147:C148"/>
    <mergeCell ref="D147:D148"/>
    <mergeCell ref="A50:A60"/>
    <mergeCell ref="B50:B60"/>
    <mergeCell ref="C57:C60"/>
    <mergeCell ref="D57:D60"/>
    <mergeCell ref="A61:A62"/>
    <mergeCell ref="B61:B62"/>
    <mergeCell ref="A63:A65"/>
    <mergeCell ref="B63:B65"/>
    <mergeCell ref="C64:C65"/>
    <mergeCell ref="D64:D65"/>
    <mergeCell ref="C66:C67"/>
    <mergeCell ref="D66:D67"/>
    <mergeCell ref="A68:A76"/>
    <mergeCell ref="B68:B76"/>
    <mergeCell ref="C68:C70"/>
    <mergeCell ref="D68:D70"/>
    <mergeCell ref="E68:E70"/>
    <mergeCell ref="C71:C73"/>
    <mergeCell ref="D71:D73"/>
    <mergeCell ref="E71:E73"/>
    <mergeCell ref="C75:C76"/>
    <mergeCell ref="D75:D76"/>
    <mergeCell ref="A66:A67"/>
    <mergeCell ref="B66:B67"/>
    <mergeCell ref="A87:A90"/>
    <mergeCell ref="B87:B90"/>
    <mergeCell ref="C87:C88"/>
    <mergeCell ref="D87:D88"/>
    <mergeCell ref="A91:A95"/>
    <mergeCell ref="B91:B95"/>
    <mergeCell ref="C91:C95"/>
    <mergeCell ref="D91:D95"/>
    <mergeCell ref="A96:A103"/>
    <mergeCell ref="B96:B103"/>
    <mergeCell ref="C96:C103"/>
    <mergeCell ref="D96:D103"/>
    <mergeCell ref="C89:C90"/>
    <mergeCell ref="D89:D90"/>
    <mergeCell ref="A117:A119"/>
    <mergeCell ref="B117:B119"/>
    <mergeCell ref="C117:C118"/>
    <mergeCell ref="D117:D118"/>
    <mergeCell ref="A120:A126"/>
    <mergeCell ref="B120:B126"/>
    <mergeCell ref="C124:C126"/>
    <mergeCell ref="D124:D126"/>
    <mergeCell ref="A127:A129"/>
    <mergeCell ref="B127:B129"/>
    <mergeCell ref="A178:A183"/>
    <mergeCell ref="B178:B183"/>
    <mergeCell ref="C181:C182"/>
    <mergeCell ref="D181:D182"/>
    <mergeCell ref="A184:A188"/>
    <mergeCell ref="B184:B188"/>
    <mergeCell ref="A167:A168"/>
    <mergeCell ref="B167:B168"/>
    <mergeCell ref="C167:C168"/>
    <mergeCell ref="D167:D168"/>
    <mergeCell ref="A169:A172"/>
    <mergeCell ref="B169:B172"/>
    <mergeCell ref="C169:C170"/>
    <mergeCell ref="D169:D170"/>
    <mergeCell ref="C171:C172"/>
    <mergeCell ref="D171:D172"/>
    <mergeCell ref="C178:C179"/>
    <mergeCell ref="D178:D179"/>
    <mergeCell ref="A173:A176"/>
    <mergeCell ref="B173:B176"/>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F53"/>
  <sheetViews>
    <sheetView workbookViewId="0">
      <pane xSplit="3" ySplit="5" topLeftCell="D6" activePane="bottomRight" state="frozen"/>
      <selection pane="topRight" activeCell="D1" sqref="D1"/>
      <selection pane="bottomLeft" activeCell="A6" sqref="A6"/>
      <selection pane="bottomRight"/>
    </sheetView>
  </sheetViews>
  <sheetFormatPr defaultColWidth="9" defaultRowHeight="15"/>
  <cols>
    <col min="1" max="1" width="11.21875" style="14" bestFit="1" customWidth="1"/>
    <col min="2" max="2" width="9" style="14"/>
    <col min="3" max="3" width="35.109375" style="14" bestFit="1" customWidth="1"/>
    <col min="4" max="5" width="9.109375" style="14" bestFit="1" customWidth="1"/>
    <col min="6" max="6" width="9.6640625" style="14" bestFit="1" customWidth="1"/>
    <col min="7" max="21" width="9.109375" style="14" bestFit="1" customWidth="1"/>
    <col min="22" max="25" width="9.6640625" style="14" bestFit="1" customWidth="1"/>
    <col min="26" max="27" width="9.109375" style="14" bestFit="1" customWidth="1"/>
    <col min="28" max="30" width="10.77734375" style="14" bestFit="1" customWidth="1"/>
    <col min="31" max="31" width="9.6640625" style="14" bestFit="1" customWidth="1"/>
    <col min="32" max="32" width="10.77734375" style="14" bestFit="1" customWidth="1"/>
    <col min="33" max="35" width="9.6640625" style="14" bestFit="1" customWidth="1"/>
    <col min="36" max="36" width="9.109375" style="14" bestFit="1" customWidth="1"/>
    <col min="37" max="38" width="10.77734375" style="14" bestFit="1" customWidth="1"/>
    <col min="39" max="40" width="9.109375" style="14" bestFit="1" customWidth="1"/>
    <col min="41" max="41" width="10.77734375" style="14" bestFit="1" customWidth="1"/>
    <col min="42" max="43" width="12" style="14" bestFit="1" customWidth="1"/>
    <col min="44" max="44" width="9.6640625" style="14" bestFit="1" customWidth="1"/>
    <col min="45" max="45" width="9.109375" style="14" bestFit="1" customWidth="1"/>
    <col min="46" max="46" width="10.77734375" style="14" bestFit="1" customWidth="1"/>
    <col min="47" max="47" width="9.6640625" style="14" bestFit="1" customWidth="1"/>
    <col min="48" max="48" width="10.77734375" style="14" bestFit="1" customWidth="1"/>
    <col min="49" max="49" width="9.6640625" style="14" bestFit="1" customWidth="1"/>
    <col min="50" max="50" width="10.77734375" style="14" bestFit="1" customWidth="1"/>
    <col min="51" max="52" width="9.109375" style="14" bestFit="1" customWidth="1"/>
    <col min="53" max="53" width="10.77734375" style="14" bestFit="1" customWidth="1"/>
    <col min="54" max="54" width="12" style="14" bestFit="1" customWidth="1"/>
    <col min="55" max="56" width="9.6640625" style="14" bestFit="1" customWidth="1"/>
    <col min="57" max="58" width="10.77734375" style="14" bestFit="1" customWidth="1"/>
    <col min="59" max="60" width="12" style="14" bestFit="1" customWidth="1"/>
    <col min="61" max="61" width="10.44140625" style="14" bestFit="1" customWidth="1"/>
    <col min="62" max="63" width="9.33203125" style="14" bestFit="1" customWidth="1"/>
    <col min="64" max="64" width="10.44140625" style="14" bestFit="1" customWidth="1"/>
    <col min="65" max="65" width="11.77734375" style="14" bestFit="1" customWidth="1"/>
    <col min="66" max="66" width="9.33203125" style="14" bestFit="1" customWidth="1"/>
    <col min="67" max="67" width="10.44140625" style="14" bestFit="1" customWidth="1"/>
    <col min="68" max="68" width="11.77734375" style="14" bestFit="1" customWidth="1"/>
    <col min="69" max="69" width="10.77734375" style="14" bestFit="1" customWidth="1"/>
    <col min="70" max="70" width="12" style="14" bestFit="1" customWidth="1"/>
    <col min="71" max="72" width="9" style="14"/>
    <col min="73" max="75" width="9.21875" style="14" bestFit="1" customWidth="1"/>
    <col min="76" max="78" width="9.109375" style="14" bestFit="1" customWidth="1"/>
    <col min="79" max="79" width="9.21875" style="14" bestFit="1" customWidth="1"/>
    <col min="80" max="87" width="9.109375" style="14" bestFit="1" customWidth="1"/>
    <col min="88" max="88" width="9.21875" style="14" bestFit="1" customWidth="1"/>
    <col min="89" max="89" width="9.109375" style="14" bestFit="1" customWidth="1"/>
    <col min="90" max="90" width="9.21875" style="14" bestFit="1" customWidth="1"/>
    <col min="91" max="92" width="9.109375" style="14" bestFit="1" customWidth="1"/>
    <col min="93" max="95" width="9.21875" style="14" bestFit="1" customWidth="1"/>
    <col min="96" max="96" width="9.109375" style="14" bestFit="1" customWidth="1"/>
    <col min="97" max="100" width="9.21875" style="14" bestFit="1" customWidth="1"/>
    <col min="101" max="102" width="9.109375" style="14" bestFit="1" customWidth="1"/>
    <col min="103" max="106" width="9.21875" style="14" bestFit="1" customWidth="1"/>
    <col min="107" max="108" width="9.109375" style="14" bestFit="1" customWidth="1"/>
    <col min="109" max="109" width="9.21875" style="14" bestFit="1" customWidth="1"/>
    <col min="110" max="110" width="9.109375" style="14" bestFit="1" customWidth="1"/>
    <col min="111" max="189" width="9" style="14"/>
    <col min="190" max="223" width="10.109375" style="14" bestFit="1" customWidth="1"/>
    <col min="224" max="224" width="10.109375" style="14" customWidth="1"/>
    <col min="225" max="227" width="10.109375" style="14" bestFit="1" customWidth="1"/>
    <col min="228" max="16384" width="9" style="14"/>
  </cols>
  <sheetData>
    <row r="1" spans="1:266">
      <c r="A1" s="14" t="s">
        <v>717</v>
      </c>
      <c r="BU1" s="14" t="s">
        <v>279</v>
      </c>
      <c r="DH1" s="14" t="s">
        <v>280</v>
      </c>
      <c r="EU1" s="14" t="s">
        <v>281</v>
      </c>
      <c r="GH1" s="14" t="s">
        <v>282</v>
      </c>
    </row>
    <row r="2" spans="1:266">
      <c r="A2" s="14" t="s">
        <v>56</v>
      </c>
    </row>
    <row r="3" spans="1:266">
      <c r="D3" s="15" t="s">
        <v>57</v>
      </c>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t="s">
        <v>58</v>
      </c>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1:266">
      <c r="D4" s="15" t="s">
        <v>59</v>
      </c>
      <c r="E4" s="15" t="s">
        <v>60</v>
      </c>
      <c r="F4" s="15" t="s">
        <v>61</v>
      </c>
      <c r="G4" s="15" t="s">
        <v>62</v>
      </c>
      <c r="H4" s="15" t="s">
        <v>63</v>
      </c>
      <c r="I4" s="15" t="s">
        <v>64</v>
      </c>
      <c r="J4" s="15" t="s">
        <v>65</v>
      </c>
      <c r="K4" s="15" t="s">
        <v>66</v>
      </c>
      <c r="L4" s="15" t="s">
        <v>67</v>
      </c>
      <c r="M4" s="15" t="s">
        <v>68</v>
      </c>
      <c r="N4" s="15" t="s">
        <v>69</v>
      </c>
      <c r="O4" s="15" t="s">
        <v>70</v>
      </c>
      <c r="P4" s="15" t="s">
        <v>71</v>
      </c>
      <c r="Q4" s="15" t="s">
        <v>72</v>
      </c>
      <c r="R4" s="15" t="s">
        <v>73</v>
      </c>
      <c r="S4" s="15" t="s">
        <v>74</v>
      </c>
      <c r="T4" s="15" t="s">
        <v>75</v>
      </c>
      <c r="U4" s="15" t="s">
        <v>76</v>
      </c>
      <c r="V4" s="15" t="s">
        <v>77</v>
      </c>
      <c r="W4" s="15" t="s">
        <v>78</v>
      </c>
      <c r="X4" s="15" t="s">
        <v>79</v>
      </c>
      <c r="Y4" s="15" t="s">
        <v>80</v>
      </c>
      <c r="Z4" s="15" t="s">
        <v>81</v>
      </c>
      <c r="AA4" s="15" t="s">
        <v>82</v>
      </c>
      <c r="AB4" s="15" t="s">
        <v>83</v>
      </c>
      <c r="AC4" s="15" t="s">
        <v>84</v>
      </c>
      <c r="AD4" s="15" t="s">
        <v>85</v>
      </c>
      <c r="AE4" s="15" t="s">
        <v>86</v>
      </c>
      <c r="AF4" s="15" t="s">
        <v>87</v>
      </c>
      <c r="AG4" s="15" t="s">
        <v>88</v>
      </c>
      <c r="AH4" s="15" t="s">
        <v>89</v>
      </c>
      <c r="AI4" s="15" t="s">
        <v>90</v>
      </c>
      <c r="AJ4" s="15" t="s">
        <v>91</v>
      </c>
      <c r="AK4" s="15" t="s">
        <v>92</v>
      </c>
      <c r="AL4" s="15" t="s">
        <v>93</v>
      </c>
      <c r="AM4" s="15" t="s">
        <v>94</v>
      </c>
      <c r="AN4" s="15" t="s">
        <v>95</v>
      </c>
      <c r="AO4" s="15" t="s">
        <v>96</v>
      </c>
      <c r="AP4" s="15" t="s">
        <v>97</v>
      </c>
      <c r="AQ4" s="15" t="s">
        <v>98</v>
      </c>
      <c r="AR4" s="15" t="s">
        <v>99</v>
      </c>
      <c r="AS4" s="15" t="s">
        <v>101</v>
      </c>
      <c r="AT4" s="15" t="s">
        <v>102</v>
      </c>
      <c r="AU4" s="15" t="s">
        <v>103</v>
      </c>
      <c r="AV4" s="15" t="s">
        <v>104</v>
      </c>
      <c r="AW4" s="15" t="s">
        <v>105</v>
      </c>
      <c r="AX4" s="15" t="s">
        <v>553</v>
      </c>
      <c r="AY4" s="15" t="s">
        <v>106</v>
      </c>
      <c r="AZ4" s="15" t="s">
        <v>554</v>
      </c>
      <c r="BA4" s="15" t="s">
        <v>100</v>
      </c>
      <c r="BB4" s="15" t="s">
        <v>555</v>
      </c>
      <c r="BC4" s="15" t="s">
        <v>556</v>
      </c>
      <c r="BD4" s="15" t="s">
        <v>107</v>
      </c>
      <c r="BE4" s="15" t="s">
        <v>108</v>
      </c>
      <c r="BF4" s="15" t="s">
        <v>109</v>
      </c>
      <c r="BG4" s="15" t="s">
        <v>110</v>
      </c>
      <c r="BH4" s="15" t="s">
        <v>111</v>
      </c>
      <c r="BI4" s="15" t="s">
        <v>112</v>
      </c>
      <c r="BJ4" s="15" t="s">
        <v>115</v>
      </c>
      <c r="BK4" s="15" t="s">
        <v>116</v>
      </c>
      <c r="BL4" s="15" t="s">
        <v>557</v>
      </c>
      <c r="BM4" s="15" t="s">
        <v>113</v>
      </c>
      <c r="BN4" s="15" t="s">
        <v>558</v>
      </c>
      <c r="BO4" s="15" t="s">
        <v>114</v>
      </c>
      <c r="BP4" s="15" t="s">
        <v>117</v>
      </c>
      <c r="BQ4" s="15" t="s">
        <v>118</v>
      </c>
      <c r="BR4" s="15" t="s">
        <v>559</v>
      </c>
      <c r="BS4" s="15" t="s">
        <v>579</v>
      </c>
      <c r="BU4" s="16" t="s">
        <v>59</v>
      </c>
      <c r="BV4" s="16" t="s">
        <v>60</v>
      </c>
      <c r="BW4" s="16" t="s">
        <v>61</v>
      </c>
      <c r="BX4" s="16" t="s">
        <v>62</v>
      </c>
      <c r="BY4" s="16" t="s">
        <v>63</v>
      </c>
      <c r="BZ4" s="16" t="s">
        <v>64</v>
      </c>
      <c r="CA4" s="16" t="s">
        <v>65</v>
      </c>
      <c r="CB4" s="16" t="s">
        <v>66</v>
      </c>
      <c r="CC4" s="16" t="s">
        <v>67</v>
      </c>
      <c r="CD4" s="16" t="s">
        <v>68</v>
      </c>
      <c r="CE4" s="16" t="s">
        <v>69</v>
      </c>
      <c r="CF4" s="16" t="s">
        <v>70</v>
      </c>
      <c r="CG4" s="16" t="s">
        <v>71</v>
      </c>
      <c r="CH4" s="16" t="s">
        <v>72</v>
      </c>
      <c r="CI4" s="16" t="s">
        <v>73</v>
      </c>
      <c r="CJ4" s="16" t="s">
        <v>74</v>
      </c>
      <c r="CK4" s="16" t="s">
        <v>75</v>
      </c>
      <c r="CL4" s="16" t="s">
        <v>76</v>
      </c>
      <c r="CM4" s="16" t="s">
        <v>77</v>
      </c>
      <c r="CN4" s="16" t="s">
        <v>78</v>
      </c>
      <c r="CO4" s="16" t="s">
        <v>79</v>
      </c>
      <c r="CP4" s="16" t="s">
        <v>80</v>
      </c>
      <c r="CQ4" s="16" t="s">
        <v>81</v>
      </c>
      <c r="CR4" s="16" t="s">
        <v>82</v>
      </c>
      <c r="CS4" s="16" t="s">
        <v>83</v>
      </c>
      <c r="CT4" s="16" t="s">
        <v>84</v>
      </c>
      <c r="CU4" s="16" t="s">
        <v>85</v>
      </c>
      <c r="CV4" s="16" t="s">
        <v>86</v>
      </c>
      <c r="CW4" s="16" t="s">
        <v>87</v>
      </c>
      <c r="CX4" s="16" t="s">
        <v>88</v>
      </c>
      <c r="CY4" s="16" t="s">
        <v>89</v>
      </c>
      <c r="CZ4" s="16" t="s">
        <v>90</v>
      </c>
      <c r="DA4" s="16" t="s">
        <v>91</v>
      </c>
      <c r="DB4" s="16" t="s">
        <v>92</v>
      </c>
      <c r="DC4" s="16" t="s">
        <v>93</v>
      </c>
      <c r="DD4" s="16" t="s">
        <v>94</v>
      </c>
      <c r="DE4" s="16" t="s">
        <v>95</v>
      </c>
      <c r="DF4" s="16" t="s">
        <v>96</v>
      </c>
      <c r="DH4" s="16" t="s">
        <v>59</v>
      </c>
      <c r="DI4" s="16" t="s">
        <v>60</v>
      </c>
      <c r="DJ4" s="16" t="s">
        <v>61</v>
      </c>
      <c r="DK4" s="16" t="s">
        <v>62</v>
      </c>
      <c r="DL4" s="16" t="s">
        <v>63</v>
      </c>
      <c r="DM4" s="16" t="s">
        <v>64</v>
      </c>
      <c r="DN4" s="16" t="s">
        <v>65</v>
      </c>
      <c r="DO4" s="16" t="s">
        <v>66</v>
      </c>
      <c r="DP4" s="16" t="s">
        <v>67</v>
      </c>
      <c r="DQ4" s="16" t="s">
        <v>68</v>
      </c>
      <c r="DR4" s="16" t="s">
        <v>69</v>
      </c>
      <c r="DS4" s="16" t="s">
        <v>70</v>
      </c>
      <c r="DT4" s="16" t="s">
        <v>71</v>
      </c>
      <c r="DU4" s="16" t="s">
        <v>72</v>
      </c>
      <c r="DV4" s="16" t="s">
        <v>73</v>
      </c>
      <c r="DW4" s="16" t="s">
        <v>74</v>
      </c>
      <c r="DX4" s="16" t="s">
        <v>75</v>
      </c>
      <c r="DY4" s="16" t="s">
        <v>76</v>
      </c>
      <c r="DZ4" s="16" t="s">
        <v>77</v>
      </c>
      <c r="EA4" s="16" t="s">
        <v>78</v>
      </c>
      <c r="EB4" s="16" t="s">
        <v>79</v>
      </c>
      <c r="EC4" s="16" t="s">
        <v>80</v>
      </c>
      <c r="ED4" s="16" t="s">
        <v>81</v>
      </c>
      <c r="EE4" s="16" t="s">
        <v>82</v>
      </c>
      <c r="EF4" s="16" t="s">
        <v>83</v>
      </c>
      <c r="EG4" s="16" t="s">
        <v>84</v>
      </c>
      <c r="EH4" s="16" t="s">
        <v>85</v>
      </c>
      <c r="EI4" s="16" t="s">
        <v>86</v>
      </c>
      <c r="EJ4" s="16" t="s">
        <v>87</v>
      </c>
      <c r="EK4" s="16" t="s">
        <v>88</v>
      </c>
      <c r="EL4" s="16" t="s">
        <v>89</v>
      </c>
      <c r="EM4" s="16" t="s">
        <v>90</v>
      </c>
      <c r="EN4" s="16" t="s">
        <v>91</v>
      </c>
      <c r="EO4" s="16" t="s">
        <v>92</v>
      </c>
      <c r="EP4" s="16" t="s">
        <v>93</v>
      </c>
      <c r="EQ4" s="16" t="s">
        <v>94</v>
      </c>
      <c r="ER4" s="16" t="s">
        <v>95</v>
      </c>
      <c r="ES4" s="16" t="s">
        <v>96</v>
      </c>
      <c r="EU4" s="16" t="s">
        <v>59</v>
      </c>
      <c r="EV4" s="16" t="s">
        <v>60</v>
      </c>
      <c r="EW4" s="16" t="s">
        <v>61</v>
      </c>
      <c r="EX4" s="16" t="s">
        <v>62</v>
      </c>
      <c r="EY4" s="16" t="s">
        <v>63</v>
      </c>
      <c r="EZ4" s="16" t="s">
        <v>64</v>
      </c>
      <c r="FA4" s="16" t="s">
        <v>65</v>
      </c>
      <c r="FB4" s="16" t="s">
        <v>66</v>
      </c>
      <c r="FC4" s="16" t="s">
        <v>67</v>
      </c>
      <c r="FD4" s="16" t="s">
        <v>68</v>
      </c>
      <c r="FE4" s="16" t="s">
        <v>69</v>
      </c>
      <c r="FF4" s="16" t="s">
        <v>70</v>
      </c>
      <c r="FG4" s="16" t="s">
        <v>71</v>
      </c>
      <c r="FH4" s="16" t="s">
        <v>72</v>
      </c>
      <c r="FI4" s="16" t="s">
        <v>73</v>
      </c>
      <c r="FJ4" s="16" t="s">
        <v>74</v>
      </c>
      <c r="FK4" s="16" t="s">
        <v>75</v>
      </c>
      <c r="FL4" s="16" t="s">
        <v>76</v>
      </c>
      <c r="FM4" s="16" t="s">
        <v>77</v>
      </c>
      <c r="FN4" s="16" t="s">
        <v>78</v>
      </c>
      <c r="FO4" s="16" t="s">
        <v>79</v>
      </c>
      <c r="FP4" s="16" t="s">
        <v>80</v>
      </c>
      <c r="FQ4" s="16" t="s">
        <v>81</v>
      </c>
      <c r="FR4" s="16" t="s">
        <v>82</v>
      </c>
      <c r="FS4" s="16" t="s">
        <v>83</v>
      </c>
      <c r="FT4" s="16" t="s">
        <v>84</v>
      </c>
      <c r="FU4" s="16" t="s">
        <v>85</v>
      </c>
      <c r="FV4" s="16" t="s">
        <v>86</v>
      </c>
      <c r="FW4" s="16" t="s">
        <v>87</v>
      </c>
      <c r="FX4" s="16" t="s">
        <v>88</v>
      </c>
      <c r="FY4" s="16" t="s">
        <v>89</v>
      </c>
      <c r="FZ4" s="16" t="s">
        <v>90</v>
      </c>
      <c r="GA4" s="16" t="s">
        <v>91</v>
      </c>
      <c r="GB4" s="16" t="s">
        <v>92</v>
      </c>
      <c r="GC4" s="16" t="s">
        <v>93</v>
      </c>
      <c r="GD4" s="16" t="s">
        <v>94</v>
      </c>
      <c r="GE4" s="16" t="s">
        <v>95</v>
      </c>
      <c r="GF4" s="16" t="s">
        <v>96</v>
      </c>
      <c r="GH4" s="16" t="s">
        <v>59</v>
      </c>
      <c r="GI4" s="16" t="s">
        <v>60</v>
      </c>
      <c r="GJ4" s="16" t="s">
        <v>61</v>
      </c>
      <c r="GK4" s="16" t="s">
        <v>62</v>
      </c>
      <c r="GL4" s="16" t="s">
        <v>63</v>
      </c>
      <c r="GM4" s="16" t="s">
        <v>64</v>
      </c>
      <c r="GN4" s="16" t="s">
        <v>65</v>
      </c>
      <c r="GO4" s="16" t="s">
        <v>66</v>
      </c>
      <c r="GP4" s="16" t="s">
        <v>67</v>
      </c>
      <c r="GQ4" s="16" t="s">
        <v>68</v>
      </c>
      <c r="GR4" s="16" t="s">
        <v>69</v>
      </c>
      <c r="GS4" s="16" t="s">
        <v>70</v>
      </c>
      <c r="GT4" s="16" t="s">
        <v>71</v>
      </c>
      <c r="GU4" s="16" t="s">
        <v>72</v>
      </c>
      <c r="GV4" s="16" t="s">
        <v>73</v>
      </c>
      <c r="GW4" s="16" t="s">
        <v>74</v>
      </c>
      <c r="GX4" s="16" t="s">
        <v>75</v>
      </c>
      <c r="GY4" s="16" t="s">
        <v>76</v>
      </c>
      <c r="GZ4" s="16" t="s">
        <v>77</v>
      </c>
      <c r="HA4" s="16" t="s">
        <v>78</v>
      </c>
      <c r="HB4" s="16" t="s">
        <v>79</v>
      </c>
      <c r="HC4" s="16" t="s">
        <v>80</v>
      </c>
      <c r="HD4" s="16" t="s">
        <v>81</v>
      </c>
      <c r="HE4" s="16" t="s">
        <v>82</v>
      </c>
      <c r="HF4" s="16" t="s">
        <v>83</v>
      </c>
      <c r="HG4" s="16" t="s">
        <v>84</v>
      </c>
      <c r="HH4" s="16" t="s">
        <v>85</v>
      </c>
      <c r="HI4" s="16" t="s">
        <v>86</v>
      </c>
      <c r="HJ4" s="16" t="s">
        <v>87</v>
      </c>
      <c r="HK4" s="16" t="s">
        <v>88</v>
      </c>
      <c r="HL4" s="16" t="s">
        <v>89</v>
      </c>
      <c r="HM4" s="16" t="s">
        <v>90</v>
      </c>
      <c r="HN4" s="16" t="s">
        <v>91</v>
      </c>
      <c r="HO4" s="16" t="s">
        <v>92</v>
      </c>
      <c r="HP4" s="16" t="s">
        <v>93</v>
      </c>
      <c r="HQ4" s="16" t="s">
        <v>94</v>
      </c>
      <c r="HR4" s="16" t="s">
        <v>95</v>
      </c>
      <c r="HS4" s="16" t="s">
        <v>96</v>
      </c>
      <c r="HU4" s="16" t="s">
        <v>59</v>
      </c>
      <c r="HV4" s="16" t="s">
        <v>60</v>
      </c>
      <c r="HW4" s="16" t="s">
        <v>61</v>
      </c>
      <c r="HX4" s="16" t="s">
        <v>62</v>
      </c>
      <c r="HY4" s="16" t="s">
        <v>63</v>
      </c>
      <c r="HZ4" s="16" t="s">
        <v>64</v>
      </c>
      <c r="IA4" s="16" t="s">
        <v>65</v>
      </c>
      <c r="IB4" s="16" t="s">
        <v>66</v>
      </c>
      <c r="IC4" s="16" t="s">
        <v>67</v>
      </c>
      <c r="ID4" s="16" t="s">
        <v>68</v>
      </c>
      <c r="IE4" s="16" t="s">
        <v>69</v>
      </c>
      <c r="IF4" s="16" t="s">
        <v>70</v>
      </c>
      <c r="IG4" s="16" t="s">
        <v>71</v>
      </c>
      <c r="IH4" s="16" t="s">
        <v>72</v>
      </c>
      <c r="II4" s="16" t="s">
        <v>73</v>
      </c>
      <c r="IJ4" s="16" t="s">
        <v>74</v>
      </c>
      <c r="IK4" s="16" t="s">
        <v>75</v>
      </c>
      <c r="IL4" s="16" t="s">
        <v>76</v>
      </c>
      <c r="IM4" s="16" t="s">
        <v>77</v>
      </c>
      <c r="IN4" s="16" t="s">
        <v>78</v>
      </c>
      <c r="IO4" s="16" t="s">
        <v>79</v>
      </c>
      <c r="IP4" s="16" t="s">
        <v>80</v>
      </c>
      <c r="IQ4" s="16" t="s">
        <v>81</v>
      </c>
      <c r="IR4" s="16" t="s">
        <v>82</v>
      </c>
      <c r="IS4" s="16" t="s">
        <v>83</v>
      </c>
      <c r="IT4" s="16" t="s">
        <v>84</v>
      </c>
      <c r="IU4" s="16" t="s">
        <v>85</v>
      </c>
      <c r="IV4" s="16" t="s">
        <v>86</v>
      </c>
      <c r="IW4" s="16" t="s">
        <v>87</v>
      </c>
      <c r="IX4" s="16" t="s">
        <v>88</v>
      </c>
      <c r="IY4" s="16" t="s">
        <v>89</v>
      </c>
      <c r="IZ4" s="16" t="s">
        <v>90</v>
      </c>
      <c r="JA4" s="16" t="s">
        <v>91</v>
      </c>
      <c r="JB4" s="16" t="s">
        <v>92</v>
      </c>
      <c r="JC4" s="16" t="s">
        <v>93</v>
      </c>
      <c r="JD4" s="16" t="s">
        <v>94</v>
      </c>
      <c r="JE4" s="16" t="s">
        <v>95</v>
      </c>
      <c r="JF4" s="16" t="s">
        <v>96</v>
      </c>
    </row>
    <row r="5" spans="1:266" ht="75">
      <c r="D5" s="16" t="s">
        <v>546</v>
      </c>
      <c r="E5" s="16" t="s">
        <v>9</v>
      </c>
      <c r="F5" s="16" t="s">
        <v>395</v>
      </c>
      <c r="G5" s="16" t="s">
        <v>45</v>
      </c>
      <c r="H5" s="16" t="s">
        <v>7</v>
      </c>
      <c r="I5" s="16" t="s">
        <v>46</v>
      </c>
      <c r="J5" s="16" t="s">
        <v>47</v>
      </c>
      <c r="K5" s="16" t="s">
        <v>547</v>
      </c>
      <c r="L5" s="16" t="s">
        <v>119</v>
      </c>
      <c r="M5" s="16" t="s">
        <v>41</v>
      </c>
      <c r="N5" s="16" t="s">
        <v>42</v>
      </c>
      <c r="O5" s="16" t="s">
        <v>48</v>
      </c>
      <c r="P5" s="16" t="s">
        <v>10</v>
      </c>
      <c r="Q5" s="16" t="s">
        <v>11</v>
      </c>
      <c r="R5" s="16" t="s">
        <v>12</v>
      </c>
      <c r="S5" s="16" t="s">
        <v>13</v>
      </c>
      <c r="T5" s="16" t="s">
        <v>120</v>
      </c>
      <c r="U5" s="16" t="s">
        <v>548</v>
      </c>
      <c r="V5" s="16" t="s">
        <v>14</v>
      </c>
      <c r="W5" s="16" t="s">
        <v>15</v>
      </c>
      <c r="X5" s="16" t="s">
        <v>16</v>
      </c>
      <c r="Y5" s="16" t="s">
        <v>17</v>
      </c>
      <c r="Z5" s="16" t="s">
        <v>18</v>
      </c>
      <c r="AA5" s="16" t="s">
        <v>19</v>
      </c>
      <c r="AB5" s="16" t="s">
        <v>20</v>
      </c>
      <c r="AC5" s="16" t="s">
        <v>21</v>
      </c>
      <c r="AD5" s="16" t="s">
        <v>22</v>
      </c>
      <c r="AE5" s="16" t="s">
        <v>23</v>
      </c>
      <c r="AF5" s="16" t="s">
        <v>24</v>
      </c>
      <c r="AG5" s="16" t="s">
        <v>25</v>
      </c>
      <c r="AH5" s="16" t="s">
        <v>26</v>
      </c>
      <c r="AI5" s="16" t="s">
        <v>27</v>
      </c>
      <c r="AJ5" s="16" t="s">
        <v>549</v>
      </c>
      <c r="AK5" s="16" t="s">
        <v>28</v>
      </c>
      <c r="AL5" s="16" t="s">
        <v>29</v>
      </c>
      <c r="AM5" s="16" t="s">
        <v>30</v>
      </c>
      <c r="AN5" s="16" t="s">
        <v>31</v>
      </c>
      <c r="AO5" s="16" t="s">
        <v>32</v>
      </c>
      <c r="AP5" s="16" t="s">
        <v>550</v>
      </c>
      <c r="AQ5" s="16" t="s">
        <v>44</v>
      </c>
      <c r="AR5" s="16" t="s">
        <v>560</v>
      </c>
      <c r="AS5" s="16" t="s">
        <v>561</v>
      </c>
      <c r="AT5" s="16" t="s">
        <v>562</v>
      </c>
      <c r="AU5" s="16" t="s">
        <v>563</v>
      </c>
      <c r="AV5" s="16" t="s">
        <v>564</v>
      </c>
      <c r="AW5" s="16" t="s">
        <v>121</v>
      </c>
      <c r="AX5" s="16" t="s">
        <v>565</v>
      </c>
      <c r="AY5" s="16" t="s">
        <v>566</v>
      </c>
      <c r="AZ5" s="16" t="s">
        <v>567</v>
      </c>
      <c r="BA5" s="16" t="s">
        <v>568</v>
      </c>
      <c r="BB5" s="16" t="s">
        <v>569</v>
      </c>
      <c r="BC5" s="16" t="s">
        <v>570</v>
      </c>
      <c r="BD5" s="16" t="s">
        <v>122</v>
      </c>
      <c r="BE5" s="16" t="s">
        <v>123</v>
      </c>
      <c r="BF5" s="16" t="s">
        <v>571</v>
      </c>
      <c r="BG5" s="16" t="s">
        <v>124</v>
      </c>
      <c r="BH5" s="16" t="s">
        <v>125</v>
      </c>
      <c r="BI5" s="16" t="s">
        <v>572</v>
      </c>
      <c r="BJ5" s="16" t="s">
        <v>573</v>
      </c>
      <c r="BK5" s="16" t="s">
        <v>574</v>
      </c>
      <c r="BL5" s="16" t="s">
        <v>575</v>
      </c>
      <c r="BM5" s="16" t="s">
        <v>126</v>
      </c>
      <c r="BN5" s="16" t="s">
        <v>127</v>
      </c>
      <c r="BO5" s="16" t="s">
        <v>128</v>
      </c>
      <c r="BP5" s="16" t="s">
        <v>576</v>
      </c>
      <c r="BQ5" s="16" t="s">
        <v>577</v>
      </c>
      <c r="BR5" s="16" t="s">
        <v>578</v>
      </c>
      <c r="BS5" s="16" t="s">
        <v>580</v>
      </c>
      <c r="BU5" s="16" t="s">
        <v>546</v>
      </c>
      <c r="BV5" s="16" t="s">
        <v>9</v>
      </c>
      <c r="BW5" s="16" t="s">
        <v>395</v>
      </c>
      <c r="BX5" s="16" t="s">
        <v>45</v>
      </c>
      <c r="BY5" s="16" t="s">
        <v>7</v>
      </c>
      <c r="BZ5" s="16" t="s">
        <v>46</v>
      </c>
      <c r="CA5" s="16" t="s">
        <v>47</v>
      </c>
      <c r="CB5" s="16" t="s">
        <v>547</v>
      </c>
      <c r="CC5" s="16" t="s">
        <v>119</v>
      </c>
      <c r="CD5" s="16" t="s">
        <v>41</v>
      </c>
      <c r="CE5" s="16" t="s">
        <v>42</v>
      </c>
      <c r="CF5" s="16" t="s">
        <v>48</v>
      </c>
      <c r="CG5" s="16" t="s">
        <v>10</v>
      </c>
      <c r="CH5" s="16" t="s">
        <v>11</v>
      </c>
      <c r="CI5" s="16" t="s">
        <v>12</v>
      </c>
      <c r="CJ5" s="16" t="s">
        <v>13</v>
      </c>
      <c r="CK5" s="16" t="s">
        <v>120</v>
      </c>
      <c r="CL5" s="16" t="s">
        <v>548</v>
      </c>
      <c r="CM5" s="16" t="s">
        <v>14</v>
      </c>
      <c r="CN5" s="16" t="s">
        <v>15</v>
      </c>
      <c r="CO5" s="16" t="s">
        <v>16</v>
      </c>
      <c r="CP5" s="16" t="s">
        <v>17</v>
      </c>
      <c r="CQ5" s="16" t="s">
        <v>18</v>
      </c>
      <c r="CR5" s="16" t="s">
        <v>19</v>
      </c>
      <c r="CS5" s="16" t="s">
        <v>20</v>
      </c>
      <c r="CT5" s="16" t="s">
        <v>21</v>
      </c>
      <c r="CU5" s="16" t="s">
        <v>22</v>
      </c>
      <c r="CV5" s="16" t="s">
        <v>23</v>
      </c>
      <c r="CW5" s="16" t="s">
        <v>24</v>
      </c>
      <c r="CX5" s="16" t="s">
        <v>25</v>
      </c>
      <c r="CY5" s="16" t="s">
        <v>26</v>
      </c>
      <c r="CZ5" s="16" t="s">
        <v>27</v>
      </c>
      <c r="DA5" s="16" t="s">
        <v>549</v>
      </c>
      <c r="DB5" s="16" t="s">
        <v>28</v>
      </c>
      <c r="DC5" s="16" t="s">
        <v>29</v>
      </c>
      <c r="DD5" s="16" t="s">
        <v>30</v>
      </c>
      <c r="DE5" s="16" t="s">
        <v>31</v>
      </c>
      <c r="DF5" s="16" t="s">
        <v>32</v>
      </c>
      <c r="DH5" s="16" t="s">
        <v>546</v>
      </c>
      <c r="DI5" s="16" t="s">
        <v>9</v>
      </c>
      <c r="DJ5" s="16" t="s">
        <v>395</v>
      </c>
      <c r="DK5" s="16" t="s">
        <v>45</v>
      </c>
      <c r="DL5" s="16" t="s">
        <v>7</v>
      </c>
      <c r="DM5" s="16" t="s">
        <v>46</v>
      </c>
      <c r="DN5" s="16" t="s">
        <v>47</v>
      </c>
      <c r="DO5" s="16" t="s">
        <v>547</v>
      </c>
      <c r="DP5" s="16" t="s">
        <v>119</v>
      </c>
      <c r="DQ5" s="16" t="s">
        <v>41</v>
      </c>
      <c r="DR5" s="16" t="s">
        <v>42</v>
      </c>
      <c r="DS5" s="16" t="s">
        <v>48</v>
      </c>
      <c r="DT5" s="16" t="s">
        <v>10</v>
      </c>
      <c r="DU5" s="16" t="s">
        <v>11</v>
      </c>
      <c r="DV5" s="16" t="s">
        <v>12</v>
      </c>
      <c r="DW5" s="16" t="s">
        <v>13</v>
      </c>
      <c r="DX5" s="16" t="s">
        <v>120</v>
      </c>
      <c r="DY5" s="16" t="s">
        <v>548</v>
      </c>
      <c r="DZ5" s="16" t="s">
        <v>14</v>
      </c>
      <c r="EA5" s="16" t="s">
        <v>15</v>
      </c>
      <c r="EB5" s="16" t="s">
        <v>16</v>
      </c>
      <c r="EC5" s="16" t="s">
        <v>17</v>
      </c>
      <c r="ED5" s="16" t="s">
        <v>18</v>
      </c>
      <c r="EE5" s="16" t="s">
        <v>19</v>
      </c>
      <c r="EF5" s="16" t="s">
        <v>20</v>
      </c>
      <c r="EG5" s="16" t="s">
        <v>21</v>
      </c>
      <c r="EH5" s="16" t="s">
        <v>22</v>
      </c>
      <c r="EI5" s="16" t="s">
        <v>23</v>
      </c>
      <c r="EJ5" s="16" t="s">
        <v>24</v>
      </c>
      <c r="EK5" s="16" t="s">
        <v>25</v>
      </c>
      <c r="EL5" s="16" t="s">
        <v>26</v>
      </c>
      <c r="EM5" s="16" t="s">
        <v>27</v>
      </c>
      <c r="EN5" s="16" t="s">
        <v>549</v>
      </c>
      <c r="EO5" s="16" t="s">
        <v>28</v>
      </c>
      <c r="EP5" s="16" t="s">
        <v>29</v>
      </c>
      <c r="EQ5" s="16" t="s">
        <v>30</v>
      </c>
      <c r="ER5" s="16" t="s">
        <v>31</v>
      </c>
      <c r="ES5" s="16" t="s">
        <v>32</v>
      </c>
      <c r="EU5" s="16" t="s">
        <v>546</v>
      </c>
      <c r="EV5" s="16" t="s">
        <v>9</v>
      </c>
      <c r="EW5" s="16" t="s">
        <v>395</v>
      </c>
      <c r="EX5" s="16" t="s">
        <v>45</v>
      </c>
      <c r="EY5" s="16" t="s">
        <v>7</v>
      </c>
      <c r="EZ5" s="16" t="s">
        <v>46</v>
      </c>
      <c r="FA5" s="16" t="s">
        <v>47</v>
      </c>
      <c r="FB5" s="16" t="s">
        <v>547</v>
      </c>
      <c r="FC5" s="16" t="s">
        <v>119</v>
      </c>
      <c r="FD5" s="16" t="s">
        <v>41</v>
      </c>
      <c r="FE5" s="16" t="s">
        <v>42</v>
      </c>
      <c r="FF5" s="16" t="s">
        <v>48</v>
      </c>
      <c r="FG5" s="16" t="s">
        <v>10</v>
      </c>
      <c r="FH5" s="16" t="s">
        <v>11</v>
      </c>
      <c r="FI5" s="16" t="s">
        <v>12</v>
      </c>
      <c r="FJ5" s="16" t="s">
        <v>13</v>
      </c>
      <c r="FK5" s="16" t="s">
        <v>120</v>
      </c>
      <c r="FL5" s="16" t="s">
        <v>548</v>
      </c>
      <c r="FM5" s="16" t="s">
        <v>14</v>
      </c>
      <c r="FN5" s="16" t="s">
        <v>15</v>
      </c>
      <c r="FO5" s="16" t="s">
        <v>16</v>
      </c>
      <c r="FP5" s="16" t="s">
        <v>17</v>
      </c>
      <c r="FQ5" s="16" t="s">
        <v>18</v>
      </c>
      <c r="FR5" s="16" t="s">
        <v>19</v>
      </c>
      <c r="FS5" s="16" t="s">
        <v>20</v>
      </c>
      <c r="FT5" s="16" t="s">
        <v>21</v>
      </c>
      <c r="FU5" s="16" t="s">
        <v>22</v>
      </c>
      <c r="FV5" s="16" t="s">
        <v>23</v>
      </c>
      <c r="FW5" s="16" t="s">
        <v>24</v>
      </c>
      <c r="FX5" s="16" t="s">
        <v>25</v>
      </c>
      <c r="FY5" s="16" t="s">
        <v>26</v>
      </c>
      <c r="FZ5" s="16" t="s">
        <v>27</v>
      </c>
      <c r="GA5" s="16" t="s">
        <v>549</v>
      </c>
      <c r="GB5" s="16" t="s">
        <v>28</v>
      </c>
      <c r="GC5" s="16" t="s">
        <v>29</v>
      </c>
      <c r="GD5" s="16" t="s">
        <v>30</v>
      </c>
      <c r="GE5" s="16" t="s">
        <v>31</v>
      </c>
      <c r="GF5" s="16" t="s">
        <v>32</v>
      </c>
      <c r="GH5" s="16" t="s">
        <v>546</v>
      </c>
      <c r="GI5" s="16" t="s">
        <v>9</v>
      </c>
      <c r="GJ5" s="16" t="s">
        <v>395</v>
      </c>
      <c r="GK5" s="16" t="s">
        <v>45</v>
      </c>
      <c r="GL5" s="16" t="s">
        <v>7</v>
      </c>
      <c r="GM5" s="16" t="s">
        <v>46</v>
      </c>
      <c r="GN5" s="16" t="s">
        <v>47</v>
      </c>
      <c r="GO5" s="16" t="s">
        <v>547</v>
      </c>
      <c r="GP5" s="16" t="s">
        <v>119</v>
      </c>
      <c r="GQ5" s="16" t="s">
        <v>41</v>
      </c>
      <c r="GR5" s="16" t="s">
        <v>42</v>
      </c>
      <c r="GS5" s="16" t="s">
        <v>48</v>
      </c>
      <c r="GT5" s="16" t="s">
        <v>10</v>
      </c>
      <c r="GU5" s="16" t="s">
        <v>11</v>
      </c>
      <c r="GV5" s="16" t="s">
        <v>12</v>
      </c>
      <c r="GW5" s="16" t="s">
        <v>13</v>
      </c>
      <c r="GX5" s="16" t="s">
        <v>120</v>
      </c>
      <c r="GY5" s="16" t="s">
        <v>548</v>
      </c>
      <c r="GZ5" s="16" t="s">
        <v>14</v>
      </c>
      <c r="HA5" s="16" t="s">
        <v>15</v>
      </c>
      <c r="HB5" s="16" t="s">
        <v>16</v>
      </c>
      <c r="HC5" s="16" t="s">
        <v>17</v>
      </c>
      <c r="HD5" s="16" t="s">
        <v>18</v>
      </c>
      <c r="HE5" s="16" t="s">
        <v>19</v>
      </c>
      <c r="HF5" s="16" t="s">
        <v>20</v>
      </c>
      <c r="HG5" s="16" t="s">
        <v>21</v>
      </c>
      <c r="HH5" s="16" t="s">
        <v>22</v>
      </c>
      <c r="HI5" s="16" t="s">
        <v>23</v>
      </c>
      <c r="HJ5" s="16" t="s">
        <v>24</v>
      </c>
      <c r="HK5" s="16" t="s">
        <v>25</v>
      </c>
      <c r="HL5" s="16" t="s">
        <v>26</v>
      </c>
      <c r="HM5" s="16" t="s">
        <v>27</v>
      </c>
      <c r="HN5" s="16" t="s">
        <v>549</v>
      </c>
      <c r="HO5" s="16" t="s">
        <v>28</v>
      </c>
      <c r="HP5" s="16" t="s">
        <v>29</v>
      </c>
      <c r="HQ5" s="16" t="s">
        <v>30</v>
      </c>
      <c r="HR5" s="16" t="s">
        <v>31</v>
      </c>
      <c r="HS5" s="16" t="s">
        <v>32</v>
      </c>
      <c r="HU5" s="16" t="s">
        <v>546</v>
      </c>
      <c r="HV5" s="16" t="s">
        <v>9</v>
      </c>
      <c r="HW5" s="16" t="s">
        <v>395</v>
      </c>
      <c r="HX5" s="16" t="s">
        <v>45</v>
      </c>
      <c r="HY5" s="16" t="s">
        <v>7</v>
      </c>
      <c r="HZ5" s="16" t="s">
        <v>46</v>
      </c>
      <c r="IA5" s="16" t="s">
        <v>47</v>
      </c>
      <c r="IB5" s="16" t="s">
        <v>547</v>
      </c>
      <c r="IC5" s="16" t="s">
        <v>119</v>
      </c>
      <c r="ID5" s="16" t="s">
        <v>41</v>
      </c>
      <c r="IE5" s="16" t="s">
        <v>42</v>
      </c>
      <c r="IF5" s="16" t="s">
        <v>48</v>
      </c>
      <c r="IG5" s="16" t="s">
        <v>10</v>
      </c>
      <c r="IH5" s="16" t="s">
        <v>11</v>
      </c>
      <c r="II5" s="16" t="s">
        <v>12</v>
      </c>
      <c r="IJ5" s="16" t="s">
        <v>13</v>
      </c>
      <c r="IK5" s="16" t="s">
        <v>120</v>
      </c>
      <c r="IL5" s="16" t="s">
        <v>548</v>
      </c>
      <c r="IM5" s="16" t="s">
        <v>14</v>
      </c>
      <c r="IN5" s="16" t="s">
        <v>15</v>
      </c>
      <c r="IO5" s="16" t="s">
        <v>16</v>
      </c>
      <c r="IP5" s="16" t="s">
        <v>17</v>
      </c>
      <c r="IQ5" s="16" t="s">
        <v>18</v>
      </c>
      <c r="IR5" s="16" t="s">
        <v>19</v>
      </c>
      <c r="IS5" s="16" t="s">
        <v>20</v>
      </c>
      <c r="IT5" s="16" t="s">
        <v>21</v>
      </c>
      <c r="IU5" s="16" t="s">
        <v>22</v>
      </c>
      <c r="IV5" s="16" t="s">
        <v>23</v>
      </c>
      <c r="IW5" s="16" t="s">
        <v>24</v>
      </c>
      <c r="IX5" s="16" t="s">
        <v>25</v>
      </c>
      <c r="IY5" s="16" t="s">
        <v>26</v>
      </c>
      <c r="IZ5" s="16" t="s">
        <v>27</v>
      </c>
      <c r="JA5" s="16" t="s">
        <v>549</v>
      </c>
      <c r="JB5" s="16" t="s">
        <v>28</v>
      </c>
      <c r="JC5" s="16" t="s">
        <v>29</v>
      </c>
      <c r="JD5" s="16" t="s">
        <v>30</v>
      </c>
      <c r="JE5" s="16" t="s">
        <v>31</v>
      </c>
      <c r="JF5" s="16" t="s">
        <v>32</v>
      </c>
    </row>
    <row r="6" spans="1:266">
      <c r="A6" s="15" t="s">
        <v>129</v>
      </c>
      <c r="B6" s="15" t="s">
        <v>130</v>
      </c>
      <c r="C6" s="15" t="s">
        <v>546</v>
      </c>
      <c r="D6" s="14">
        <v>3780</v>
      </c>
      <c r="E6" s="14">
        <v>0</v>
      </c>
      <c r="F6" s="14">
        <v>257415</v>
      </c>
      <c r="G6" s="14">
        <v>200</v>
      </c>
      <c r="H6" s="14">
        <v>1808</v>
      </c>
      <c r="I6" s="14">
        <v>1074</v>
      </c>
      <c r="J6" s="14">
        <v>0</v>
      </c>
      <c r="K6" s="14">
        <v>2877</v>
      </c>
      <c r="L6" s="14">
        <v>19</v>
      </c>
      <c r="M6" s="14">
        <v>0</v>
      </c>
      <c r="N6" s="14">
        <v>1</v>
      </c>
      <c r="O6" s="14">
        <v>0</v>
      </c>
      <c r="P6" s="14">
        <v>0</v>
      </c>
      <c r="Q6" s="14">
        <v>0</v>
      </c>
      <c r="R6" s="14">
        <v>0</v>
      </c>
      <c r="S6" s="14">
        <v>0</v>
      </c>
      <c r="T6" s="14">
        <v>0</v>
      </c>
      <c r="U6" s="14">
        <v>0</v>
      </c>
      <c r="V6" s="14">
        <v>0</v>
      </c>
      <c r="W6" s="14">
        <v>6651</v>
      </c>
      <c r="X6" s="14">
        <v>8844</v>
      </c>
      <c r="Y6" s="14">
        <v>0</v>
      </c>
      <c r="Z6" s="14">
        <v>0</v>
      </c>
      <c r="AA6" s="14">
        <v>0</v>
      </c>
      <c r="AB6" s="14">
        <v>1512</v>
      </c>
      <c r="AC6" s="14">
        <v>0</v>
      </c>
      <c r="AD6" s="14">
        <v>19</v>
      </c>
      <c r="AE6" s="14">
        <v>553</v>
      </c>
      <c r="AF6" s="14">
        <v>0</v>
      </c>
      <c r="AG6" s="14">
        <v>492</v>
      </c>
      <c r="AH6" s="14">
        <v>11485</v>
      </c>
      <c r="AI6" s="14">
        <v>21914</v>
      </c>
      <c r="AJ6" s="14">
        <v>1707</v>
      </c>
      <c r="AK6" s="14">
        <v>555</v>
      </c>
      <c r="AL6" s="14">
        <v>259173</v>
      </c>
      <c r="AM6" s="14">
        <v>0</v>
      </c>
      <c r="AN6" s="14">
        <v>0</v>
      </c>
      <c r="AO6" s="14">
        <v>23</v>
      </c>
      <c r="AP6" s="14">
        <v>580079</v>
      </c>
      <c r="AQ6" s="14">
        <v>580102</v>
      </c>
      <c r="AR6" s="14">
        <v>15640</v>
      </c>
      <c r="AS6" s="14">
        <v>443263</v>
      </c>
      <c r="AT6" s="14">
        <v>0</v>
      </c>
      <c r="AU6" s="14">
        <v>0</v>
      </c>
      <c r="AV6" s="14">
        <v>6850</v>
      </c>
      <c r="AW6" s="14">
        <v>556</v>
      </c>
      <c r="AX6" s="14">
        <v>466309</v>
      </c>
      <c r="AY6" s="14">
        <v>1046411</v>
      </c>
      <c r="AZ6" s="14">
        <v>14516</v>
      </c>
      <c r="BA6" s="14">
        <v>0</v>
      </c>
      <c r="BB6" s="14">
        <v>8844</v>
      </c>
      <c r="BC6" s="14">
        <v>23360</v>
      </c>
      <c r="BD6" s="14">
        <v>818</v>
      </c>
      <c r="BE6" s="14">
        <v>818</v>
      </c>
      <c r="BF6" s="14">
        <v>24178</v>
      </c>
      <c r="BG6" s="14">
        <v>490487</v>
      </c>
      <c r="BH6" s="14">
        <v>1070589</v>
      </c>
      <c r="BI6" s="14">
        <v>-826097</v>
      </c>
      <c r="BJ6" s="14">
        <v>0</v>
      </c>
      <c r="BK6" s="14">
        <v>-21425</v>
      </c>
      <c r="BL6" s="14">
        <v>-847522</v>
      </c>
      <c r="BM6" s="14">
        <v>-107728</v>
      </c>
      <c r="BN6" s="14">
        <v>-4610</v>
      </c>
      <c r="BO6" s="14">
        <v>-9013</v>
      </c>
      <c r="BP6" s="14">
        <v>-121351</v>
      </c>
      <c r="BQ6" s="14">
        <v>-968873</v>
      </c>
      <c r="BR6" s="14">
        <v>-478386</v>
      </c>
      <c r="BS6" s="14">
        <v>101716</v>
      </c>
      <c r="BU6" s="159">
        <f>D6/D$53</f>
        <v>3.7162295017499708E-2</v>
      </c>
      <c r="BV6" s="159">
        <f t="shared" ref="BV6:BY6" si="0">E6/E$53</f>
        <v>0</v>
      </c>
      <c r="BW6" s="159">
        <f t="shared" si="0"/>
        <v>0.22154088456275334</v>
      </c>
      <c r="BX6" s="159">
        <f t="shared" si="0"/>
        <v>2.4126616483304384E-3</v>
      </c>
      <c r="BY6" s="159">
        <f t="shared" si="0"/>
        <v>6.3424353829315524E-3</v>
      </c>
      <c r="BZ6" s="159">
        <f t="shared" ref="BZ6" si="1">I6/I$53</f>
        <v>2.1010417176113854E-3</v>
      </c>
      <c r="CA6" s="159">
        <f t="shared" ref="CA6" si="2">J6/J$53</f>
        <v>0</v>
      </c>
      <c r="CB6" s="159">
        <f t="shared" ref="CB6:CC6" si="3">K6/K$53</f>
        <v>1.4348554671135317E-2</v>
      </c>
      <c r="CC6" s="159">
        <f t="shared" si="3"/>
        <v>1.1646581421863699E-4</v>
      </c>
      <c r="CD6" s="159">
        <f t="shared" ref="CD6" si="4">M6/M$53</f>
        <v>0</v>
      </c>
      <c r="CE6" s="159">
        <f t="shared" ref="CE6" si="5">N6/N$53</f>
        <v>1.3399078143423732E-5</v>
      </c>
      <c r="CF6" s="159">
        <f t="shared" ref="CF6:CG6" si="6">O6/O$53</f>
        <v>0</v>
      </c>
      <c r="CG6" s="159">
        <f t="shared" si="6"/>
        <v>0</v>
      </c>
      <c r="CH6" s="159">
        <f t="shared" ref="CH6" si="7">Q6/Q$53</f>
        <v>0</v>
      </c>
      <c r="CI6" s="159">
        <f t="shared" ref="CI6" si="8">R6/R$53</f>
        <v>0</v>
      </c>
      <c r="CJ6" s="159">
        <f t="shared" ref="CJ6:CK6" si="9">S6/S$53</f>
        <v>0</v>
      </c>
      <c r="CK6" s="159">
        <f t="shared" si="9"/>
        <v>0</v>
      </c>
      <c r="CL6" s="159">
        <f t="shared" ref="CL6" si="10">U6/U$53</f>
        <v>0</v>
      </c>
      <c r="CM6" s="159">
        <f t="shared" ref="CM6" si="11">V6/V$53</f>
        <v>0</v>
      </c>
      <c r="CN6" s="159">
        <f t="shared" ref="CN6:CO6" si="12">W6/W$53</f>
        <v>5.1215117353539084E-3</v>
      </c>
      <c r="CO6" s="159">
        <f t="shared" si="12"/>
        <v>1.0596642239912581E-3</v>
      </c>
      <c r="CP6" s="159">
        <f t="shared" ref="CP6" si="13">Y6/Y$53</f>
        <v>0</v>
      </c>
      <c r="CQ6" s="159">
        <f t="shared" ref="CQ6" si="14">Z6/Z$53</f>
        <v>0</v>
      </c>
      <c r="CR6" s="159">
        <f t="shared" ref="CR6:CS6" si="15">AA6/AA$53</f>
        <v>0</v>
      </c>
      <c r="CS6" s="159">
        <f t="shared" si="15"/>
        <v>6.2626996219972028E-5</v>
      </c>
      <c r="CT6" s="159">
        <f t="shared" ref="CT6" si="16">AC6/AC$53</f>
        <v>0</v>
      </c>
      <c r="CU6" s="159">
        <f t="shared" ref="CU6" si="17">AD6/AD$53</f>
        <v>1.2847943439836698E-6</v>
      </c>
      <c r="CV6" s="159">
        <f t="shared" ref="CV6:CW6" si="18">AE6/AE$53</f>
        <v>7.3241957920442281E-5</v>
      </c>
      <c r="CW6" s="159">
        <f t="shared" si="18"/>
        <v>0</v>
      </c>
      <c r="CX6" s="159">
        <f t="shared" ref="CX6" si="19">AG6/AG$53</f>
        <v>7.3764113758656419E-5</v>
      </c>
      <c r="CY6" s="159">
        <f t="shared" ref="CY6" si="20">AH6/AH$53</f>
        <v>1.631011862149746E-3</v>
      </c>
      <c r="CZ6" s="159">
        <f t="shared" ref="CZ6:DA6" si="21">AI6/AI$53</f>
        <v>3.0103542228343484E-3</v>
      </c>
      <c r="DA6" s="159">
        <f t="shared" si="21"/>
        <v>2.8953796051292488E-3</v>
      </c>
      <c r="DB6" s="159">
        <f t="shared" ref="DB6" si="22">AK6/AK$53</f>
        <v>2.1609896818777887E-5</v>
      </c>
      <c r="DC6" s="159">
        <f t="shared" ref="DC6" si="23">AL6/AL$53</f>
        <v>2.5832697914330568E-2</v>
      </c>
      <c r="DD6" s="159">
        <f t="shared" ref="DD6:DE6" si="24">AM6/AM$53</f>
        <v>0</v>
      </c>
      <c r="DE6" s="159">
        <f t="shared" si="24"/>
        <v>0</v>
      </c>
      <c r="DF6" s="159">
        <f t="shared" ref="DF6" si="25">AO6/AO$53</f>
        <v>7.4900344277804205E-7</v>
      </c>
      <c r="DH6" s="14">
        <f t="array" ref="DH6:ES43">_xlfn.MUNIT((38))</f>
        <v>1</v>
      </c>
      <c r="DI6" s="14">
        <v>0</v>
      </c>
      <c r="DJ6" s="14">
        <v>0</v>
      </c>
      <c r="DK6" s="14">
        <v>0</v>
      </c>
      <c r="DL6" s="14">
        <v>0</v>
      </c>
      <c r="DM6" s="14">
        <v>0</v>
      </c>
      <c r="DN6" s="14">
        <v>0</v>
      </c>
      <c r="DO6" s="14">
        <v>0</v>
      </c>
      <c r="DP6" s="14">
        <v>0</v>
      </c>
      <c r="DQ6" s="14">
        <v>0</v>
      </c>
      <c r="DR6" s="14">
        <v>0</v>
      </c>
      <c r="DS6" s="14">
        <v>0</v>
      </c>
      <c r="DT6" s="14">
        <v>0</v>
      </c>
      <c r="DU6" s="14">
        <v>0</v>
      </c>
      <c r="DV6" s="14">
        <v>0</v>
      </c>
      <c r="DW6" s="14">
        <v>0</v>
      </c>
      <c r="DX6" s="14">
        <v>0</v>
      </c>
      <c r="DY6" s="14">
        <v>0</v>
      </c>
      <c r="DZ6" s="14">
        <v>0</v>
      </c>
      <c r="EA6" s="14">
        <v>0</v>
      </c>
      <c r="EB6" s="14">
        <v>0</v>
      </c>
      <c r="EC6" s="14">
        <v>0</v>
      </c>
      <c r="ED6" s="14">
        <v>0</v>
      </c>
      <c r="EE6" s="14">
        <v>0</v>
      </c>
      <c r="EF6" s="14">
        <v>0</v>
      </c>
      <c r="EG6" s="14">
        <v>0</v>
      </c>
      <c r="EH6" s="14">
        <v>0</v>
      </c>
      <c r="EI6" s="14">
        <v>0</v>
      </c>
      <c r="EJ6" s="14">
        <v>0</v>
      </c>
      <c r="EK6" s="14">
        <v>0</v>
      </c>
      <c r="EL6" s="14">
        <v>0</v>
      </c>
      <c r="EM6" s="14">
        <v>0</v>
      </c>
      <c r="EN6" s="14">
        <v>0</v>
      </c>
      <c r="EO6" s="14">
        <v>0</v>
      </c>
      <c r="EP6" s="14">
        <v>0</v>
      </c>
      <c r="EQ6" s="14">
        <v>0</v>
      </c>
      <c r="ER6" s="14">
        <v>0</v>
      </c>
      <c r="ES6" s="14">
        <v>0</v>
      </c>
      <c r="EU6" s="14">
        <f>IF(EU$5=$C6,-'1'!$BQ6/('1'!$AQ6+'1'!$BG6-'1'!$BE6-'1'!$BC6),0)</f>
        <v>0.92590100830362065</v>
      </c>
      <c r="EV6" s="14">
        <f>IF(EV$5=$C6,-'1'!$BQ6/('1'!$AQ6+'1'!$BG6-'1'!$BE6-'1'!$BC6),0)</f>
        <v>0</v>
      </c>
      <c r="EW6" s="14">
        <f>IF(EW$5=$C6,-'1'!$BQ6/('1'!$AQ6+'1'!$BG6-'1'!$BE6-'1'!$BC6),0)</f>
        <v>0</v>
      </c>
      <c r="EX6" s="14">
        <f>IF(EX$5=$C6,-'1'!$BQ6/('1'!$AQ6+'1'!$BG6-'1'!$BE6-'1'!$BC6),0)</f>
        <v>0</v>
      </c>
      <c r="EY6" s="14">
        <f>IF(EY$5=$C6,-'1'!$BQ6/('1'!$AQ6+'1'!$BG6-'1'!$BE6-'1'!$BC6),0)</f>
        <v>0</v>
      </c>
      <c r="EZ6" s="14">
        <f>IF(EZ$5=$C6,-'1'!$BQ6/('1'!$AQ6+'1'!$BG6-'1'!$BE6-'1'!$BC6),0)</f>
        <v>0</v>
      </c>
      <c r="FA6" s="14">
        <f>IF(FA$5=$C6,-'1'!$BQ6/('1'!$AQ6+'1'!$BG6-'1'!$BE6-'1'!$BC6),0)</f>
        <v>0</v>
      </c>
      <c r="FB6" s="14">
        <f>IF(FB$5=$C6,-'1'!$BQ6/('1'!$AQ6+'1'!$BG6-'1'!$BE6-'1'!$BC6),0)</f>
        <v>0</v>
      </c>
      <c r="FC6" s="14">
        <f>IF(FC$5=$C6,-'1'!$BQ6/('1'!$AQ6+'1'!$BG6-'1'!$BE6-'1'!$BC6),0)</f>
        <v>0</v>
      </c>
      <c r="FD6" s="14">
        <f>IF(FD$5=$C6,-'1'!$BQ6/('1'!$AQ6+'1'!$BG6-'1'!$BE6-'1'!$BC6),0)</f>
        <v>0</v>
      </c>
      <c r="FE6" s="14">
        <f>IF(FE$5=$C6,-'1'!$BQ6/('1'!$AQ6+'1'!$BG6-'1'!$BE6-'1'!$BC6),0)</f>
        <v>0</v>
      </c>
      <c r="FF6" s="14">
        <f>IF(FF$5=$C6,-'1'!$BQ6/('1'!$AQ6+'1'!$BG6-'1'!$BE6-'1'!$BC6),0)</f>
        <v>0</v>
      </c>
      <c r="FG6" s="14">
        <f>IF(FG$5=$C6,-'1'!$BQ6/('1'!$AQ6+'1'!$BG6-'1'!$BE6-'1'!$BC6),0)</f>
        <v>0</v>
      </c>
      <c r="FH6" s="14">
        <f>IF(FH$5=$C6,-'1'!$BQ6/('1'!$AQ6+'1'!$BG6-'1'!$BE6-'1'!$BC6),0)</f>
        <v>0</v>
      </c>
      <c r="FI6" s="14">
        <f>IF(FI$5=$C6,-'1'!$BQ6/('1'!$AQ6+'1'!$BG6-'1'!$BE6-'1'!$BC6),0)</f>
        <v>0</v>
      </c>
      <c r="FJ6" s="14">
        <f>IF(FJ$5=$C6,-'1'!$BQ6/('1'!$AQ6+'1'!$BG6-'1'!$BE6-'1'!$BC6),0)</f>
        <v>0</v>
      </c>
      <c r="FK6" s="14">
        <f>IF(FK$5=$C6,-'1'!$BQ6/('1'!$AQ6+'1'!$BG6-'1'!$BE6-'1'!$BC6),0)</f>
        <v>0</v>
      </c>
      <c r="FL6" s="14">
        <f>IF(FL$5=$C6,-'1'!$BQ6/('1'!$AQ6+'1'!$BG6-'1'!$BE6-'1'!$BC6),0)</f>
        <v>0</v>
      </c>
      <c r="FM6" s="14">
        <f>IF(FM$5=$C6,-'1'!$BQ6/('1'!$AQ6+'1'!$BG6-'1'!$BE6-'1'!$BC6),0)</f>
        <v>0</v>
      </c>
      <c r="FN6" s="14">
        <f>IF(FN$5=$C6,-'1'!$BQ6/('1'!$AQ6+'1'!$BG6-'1'!$BE6-'1'!$BC6),0)</f>
        <v>0</v>
      </c>
      <c r="FO6" s="14">
        <f>IF(FO$5=$C6,-'1'!$BQ6/('1'!$AQ6+'1'!$BG6-'1'!$BE6-'1'!$BC6),0)</f>
        <v>0</v>
      </c>
      <c r="FP6" s="14">
        <f>IF(FP$5=$C6,-'1'!$BQ6/('1'!$AQ6+'1'!$BG6-'1'!$BE6-'1'!$BC6),0)</f>
        <v>0</v>
      </c>
      <c r="FQ6" s="14">
        <f>IF(FQ$5=$C6,-'1'!$BQ6/('1'!$AQ6+'1'!$BG6-'1'!$BE6-'1'!$BC6),0)</f>
        <v>0</v>
      </c>
      <c r="FR6" s="14">
        <f>IF(FR$5=$C6,-'1'!$BQ6/('1'!$AQ6+'1'!$BG6-'1'!$BE6-'1'!$BC6),0)</f>
        <v>0</v>
      </c>
      <c r="FS6" s="14">
        <f>IF(FS$5=$C6,-'1'!$BQ6/('1'!$AQ6+'1'!$BG6-'1'!$BE6-'1'!$BC6),0)</f>
        <v>0</v>
      </c>
      <c r="FT6" s="14">
        <f>IF(FT$5=$C6,-'1'!$BQ6/('1'!$AQ6+'1'!$BG6-'1'!$BE6-'1'!$BC6),0)</f>
        <v>0</v>
      </c>
      <c r="FU6" s="14">
        <f>IF(FU$5=$C6,-'1'!$BQ6/('1'!$AQ6+'1'!$BG6-'1'!$BE6-'1'!$BC6),0)</f>
        <v>0</v>
      </c>
      <c r="FV6" s="14">
        <f>IF(FV$5=$C6,-'1'!$BQ6/('1'!$AQ6+'1'!$BG6-'1'!$BE6-'1'!$BC6),0)</f>
        <v>0</v>
      </c>
      <c r="FW6" s="14">
        <f>IF(FW$5=$C6,-'1'!$BQ6/('1'!$AQ6+'1'!$BG6-'1'!$BE6-'1'!$BC6),0)</f>
        <v>0</v>
      </c>
      <c r="FX6" s="14">
        <f>IF(FX$5=$C6,-'1'!$BQ6/('1'!$AQ6+'1'!$BG6-'1'!$BE6-'1'!$BC6),0)</f>
        <v>0</v>
      </c>
      <c r="FY6" s="14">
        <f>IF(FY$5=$C6,-'1'!$BQ6/('1'!$AQ6+'1'!$BG6-'1'!$BE6-'1'!$BC6),0)</f>
        <v>0</v>
      </c>
      <c r="FZ6" s="14">
        <f>IF(FZ$5=$C6,-'1'!$BQ6/('1'!$AQ6+'1'!$BG6-'1'!$BE6-'1'!$BC6),0)</f>
        <v>0</v>
      </c>
      <c r="GA6" s="14">
        <f>IF(GA$5=$C6,-'1'!$BQ6/('1'!$AQ6+'1'!$BG6-'1'!$BE6-'1'!$BC6),0)</f>
        <v>0</v>
      </c>
      <c r="GB6" s="14">
        <f>IF(GB$5=$C6,-'1'!$BQ6/('1'!$AQ6+'1'!$BG6-'1'!$BE6-'1'!$BC6),0)</f>
        <v>0</v>
      </c>
      <c r="GC6" s="14">
        <f>IF(GC$5=$C6,-'1'!$BQ6/('1'!$AQ6+'1'!$BG6-'1'!$BE6-'1'!$BC6),0)</f>
        <v>0</v>
      </c>
      <c r="GD6" s="14">
        <f>IF(GD$5=$C6,-'1'!$BQ6/('1'!$AQ6+'1'!$BG6-'1'!$BE6-'1'!$BC6),0)</f>
        <v>0</v>
      </c>
      <c r="GE6" s="14">
        <f>IF(GE$5=$C6,-'1'!$BQ6/('1'!$AQ6+'1'!$BG6-'1'!$BE6-'1'!$BC6),0)</f>
        <v>0</v>
      </c>
      <c r="GF6" s="14">
        <f>IF(GF$5=$C6,-'1'!$BQ6/('1'!$AQ6+'1'!$BG6-'1'!$BE6-'1'!$BC6),0)</f>
        <v>0</v>
      </c>
      <c r="GH6" s="159">
        <f t="array" ref="GH6:HS43">MINVERSE(DH6:ES43-MMULT((DH6:ES43)-(EU6:GF43),BU6:DF43))</f>
        <v>1.002803120256452</v>
      </c>
      <c r="GI6" s="159">
        <v>5.4670920902123821E-6</v>
      </c>
      <c r="GJ6" s="159">
        <v>1.6795508424245088E-2</v>
      </c>
      <c r="GK6" s="159">
        <v>1.9125090643325757E-4</v>
      </c>
      <c r="GL6" s="159">
        <v>4.8483555466140803E-4</v>
      </c>
      <c r="GM6" s="159">
        <v>1.8732557004256324E-4</v>
      </c>
      <c r="GN6" s="159">
        <v>2.06898862130223E-6</v>
      </c>
      <c r="GO6" s="159">
        <v>1.090127486327382E-3</v>
      </c>
      <c r="GP6" s="159">
        <v>1.3803523702201678E-5</v>
      </c>
      <c r="GQ6" s="159">
        <v>1.7114027171002083E-6</v>
      </c>
      <c r="GR6" s="159">
        <v>6.2632238400417753E-6</v>
      </c>
      <c r="GS6" s="159">
        <v>2.6256833431364557E-6</v>
      </c>
      <c r="GT6" s="159">
        <v>3.899003111043475E-6</v>
      </c>
      <c r="GU6" s="159">
        <v>4.2239997621988498E-6</v>
      </c>
      <c r="GV6" s="159">
        <v>6.0109829500679658E-6</v>
      </c>
      <c r="GW6" s="159">
        <v>3.5834674225381982E-6</v>
      </c>
      <c r="GX6" s="159">
        <v>4.2716955845611942E-6</v>
      </c>
      <c r="GY6" s="159">
        <v>6.1002197969429559E-6</v>
      </c>
      <c r="GZ6" s="159">
        <v>4.6103189677202529E-6</v>
      </c>
      <c r="HA6" s="159">
        <v>3.9806461017018695E-4</v>
      </c>
      <c r="HB6" s="159">
        <v>8.5006321849336549E-5</v>
      </c>
      <c r="HC6" s="159">
        <v>3.3692653184178696E-6</v>
      </c>
      <c r="HD6" s="159">
        <v>1.2920687367735259E-5</v>
      </c>
      <c r="HE6" s="159">
        <v>4.2150676618403964E-6</v>
      </c>
      <c r="HF6" s="159">
        <v>9.6203794727898128E-6</v>
      </c>
      <c r="HG6" s="159">
        <v>5.923409981923102E-6</v>
      </c>
      <c r="HH6" s="159">
        <v>2.6088361220304753E-6</v>
      </c>
      <c r="HI6" s="159">
        <v>1.3096549186272357E-5</v>
      </c>
      <c r="HJ6" s="159">
        <v>3.848913815405649E-5</v>
      </c>
      <c r="HK6" s="159">
        <v>1.3103853809382131E-5</v>
      </c>
      <c r="HL6" s="159">
        <v>1.3645035410044654E-4</v>
      </c>
      <c r="HM6" s="159">
        <v>2.6612567689575514E-4</v>
      </c>
      <c r="HN6" s="159">
        <v>2.3591616905094522E-4</v>
      </c>
      <c r="HO6" s="159">
        <v>1.4597975907840426E-5</v>
      </c>
      <c r="HP6" s="159">
        <v>2.203409983299231E-3</v>
      </c>
      <c r="HQ6" s="159">
        <v>3.2307959738686216E-5</v>
      </c>
      <c r="HR6" s="159">
        <v>1.3772763787528442E-5</v>
      </c>
      <c r="HS6" s="159">
        <v>8.3398371594386673E-6</v>
      </c>
      <c r="HU6" s="159">
        <f t="array" ref="HU6:JF43">MMULT(GH6:HS43,DH6:ES43-EU6:GF43)</f>
        <v>7.4306700080986138E-2</v>
      </c>
      <c r="HV6" s="159">
        <v>4.9676868920606533E-8</v>
      </c>
      <c r="HW6" s="159">
        <v>1.5893519839519329E-3</v>
      </c>
      <c r="HX6" s="159">
        <v>3.9885917218163256E-6</v>
      </c>
      <c r="HY6" s="159">
        <v>2.5094652510491339E-5</v>
      </c>
      <c r="HZ6" s="159">
        <v>1.0981252998844853E-5</v>
      </c>
      <c r="IA6" s="159">
        <v>3.239492372218555E-8</v>
      </c>
      <c r="IB6" s="159">
        <v>8.5835810514388875E-5</v>
      </c>
      <c r="IC6" s="159">
        <v>2.4516364663296842E-6</v>
      </c>
      <c r="ID6" s="159">
        <v>2.0059842977190991E-7</v>
      </c>
      <c r="IE6" s="159">
        <v>1.8363085438834259E-7</v>
      </c>
      <c r="IF6" s="159">
        <v>1.5593734355881217E-7</v>
      </c>
      <c r="IG6" s="159">
        <v>5.1827763420769751E-7</v>
      </c>
      <c r="IH6" s="159">
        <v>3.2070293145121773E-7</v>
      </c>
      <c r="II6" s="159">
        <v>7.4249051790221778E-7</v>
      </c>
      <c r="IJ6" s="159">
        <v>1.5198213821940587E-7</v>
      </c>
      <c r="IK6" s="159">
        <v>5.4027803354938099E-7</v>
      </c>
      <c r="IL6" s="159">
        <v>1.0910595903579472E-6</v>
      </c>
      <c r="IM6" s="159">
        <v>8.1624171158659988E-7</v>
      </c>
      <c r="IN6" s="159">
        <v>1.0244922195686048E-4</v>
      </c>
      <c r="IO6" s="159">
        <v>8.5006321849336549E-5</v>
      </c>
      <c r="IP6" s="159">
        <v>1.6989814438427102E-6</v>
      </c>
      <c r="IQ6" s="159">
        <v>1.1806154293733109E-5</v>
      </c>
      <c r="IR6" s="159">
        <v>2.4523761015417509E-6</v>
      </c>
      <c r="IS6" s="159">
        <v>7.8665640894071788E-6</v>
      </c>
      <c r="IT6" s="159">
        <v>5.6300148610628506E-6</v>
      </c>
      <c r="IU6" s="159">
        <v>2.5404158841446532E-6</v>
      </c>
      <c r="IV6" s="159">
        <v>7.0421275058202278E-6</v>
      </c>
      <c r="IW6" s="159">
        <v>3.1951294105186717E-5</v>
      </c>
      <c r="IX6" s="159">
        <v>1.3103853809382131E-5</v>
      </c>
      <c r="IY6" s="159">
        <v>1.3108527398868864E-4</v>
      </c>
      <c r="IZ6" s="159">
        <v>2.6229581440461266E-4</v>
      </c>
      <c r="JA6" s="159">
        <v>1.8553147629744613E-4</v>
      </c>
      <c r="JB6" s="159">
        <v>1.349378473695001E-5</v>
      </c>
      <c r="JC6" s="159">
        <v>1.7931971416747805E-3</v>
      </c>
      <c r="JD6" s="159">
        <v>3.2307959738686216E-5</v>
      </c>
      <c r="JE6" s="159">
        <v>1.3643067754624595E-5</v>
      </c>
      <c r="JF6" s="159">
        <v>5.3463343161083808E-6</v>
      </c>
    </row>
    <row r="7" spans="1:266">
      <c r="A7" s="15"/>
      <c r="B7" s="15" t="s">
        <v>131</v>
      </c>
      <c r="C7" s="15" t="s">
        <v>9</v>
      </c>
      <c r="D7" s="14">
        <v>1</v>
      </c>
      <c r="E7" s="14">
        <v>24</v>
      </c>
      <c r="F7" s="14">
        <v>287</v>
      </c>
      <c r="G7" s="14">
        <v>15</v>
      </c>
      <c r="H7" s="14">
        <v>226</v>
      </c>
      <c r="I7" s="14">
        <v>1367</v>
      </c>
      <c r="J7" s="14">
        <v>6352</v>
      </c>
      <c r="K7" s="14">
        <v>31</v>
      </c>
      <c r="L7" s="14">
        <v>11580</v>
      </c>
      <c r="M7" s="14">
        <v>117</v>
      </c>
      <c r="N7" s="14">
        <v>9859</v>
      </c>
      <c r="O7" s="14">
        <v>76</v>
      </c>
      <c r="P7" s="14">
        <v>35</v>
      </c>
      <c r="Q7" s="14">
        <v>17</v>
      </c>
      <c r="R7" s="14">
        <v>32</v>
      </c>
      <c r="S7" s="14">
        <v>73</v>
      </c>
      <c r="T7" s="14">
        <v>55</v>
      </c>
      <c r="U7" s="14">
        <v>16</v>
      </c>
      <c r="V7" s="14">
        <v>125</v>
      </c>
      <c r="W7" s="14">
        <v>300</v>
      </c>
      <c r="X7" s="14">
        <v>46085</v>
      </c>
      <c r="Y7" s="14">
        <v>488044</v>
      </c>
      <c r="Z7" s="14">
        <v>0</v>
      </c>
      <c r="AA7" s="14">
        <v>1</v>
      </c>
      <c r="AB7" s="14">
        <v>48</v>
      </c>
      <c r="AC7" s="14">
        <v>17</v>
      </c>
      <c r="AD7" s="14">
        <v>28</v>
      </c>
      <c r="AE7" s="14">
        <v>110</v>
      </c>
      <c r="AF7" s="14">
        <v>12</v>
      </c>
      <c r="AG7" s="14">
        <v>126</v>
      </c>
      <c r="AH7" s="14">
        <v>244</v>
      </c>
      <c r="AI7" s="14">
        <v>61</v>
      </c>
      <c r="AJ7" s="14">
        <v>33</v>
      </c>
      <c r="AK7" s="14">
        <v>417</v>
      </c>
      <c r="AL7" s="14">
        <v>121</v>
      </c>
      <c r="AM7" s="14">
        <v>0</v>
      </c>
      <c r="AN7" s="14">
        <v>132</v>
      </c>
      <c r="AO7" s="14">
        <v>0</v>
      </c>
      <c r="AP7" s="14">
        <v>566067</v>
      </c>
      <c r="AQ7" s="14">
        <v>566067</v>
      </c>
      <c r="AR7" s="14">
        <v>0</v>
      </c>
      <c r="AS7" s="14">
        <v>-768</v>
      </c>
      <c r="AT7" s="14">
        <v>0</v>
      </c>
      <c r="AU7" s="14">
        <v>0</v>
      </c>
      <c r="AV7" s="14">
        <v>-894</v>
      </c>
      <c r="AW7" s="14">
        <v>-383</v>
      </c>
      <c r="AX7" s="14">
        <v>-2045</v>
      </c>
      <c r="AY7" s="14">
        <v>564022</v>
      </c>
      <c r="AZ7" s="14">
        <v>3596</v>
      </c>
      <c r="BA7" s="14">
        <v>0</v>
      </c>
      <c r="BB7" s="14">
        <v>-144</v>
      </c>
      <c r="BC7" s="14">
        <v>3452</v>
      </c>
      <c r="BD7" s="14">
        <v>971</v>
      </c>
      <c r="BE7" s="14">
        <v>971</v>
      </c>
      <c r="BF7" s="14">
        <v>4423</v>
      </c>
      <c r="BG7" s="14">
        <v>2378</v>
      </c>
      <c r="BH7" s="14">
        <v>568445</v>
      </c>
      <c r="BI7" s="14">
        <v>-49655</v>
      </c>
      <c r="BJ7" s="14">
        <v>0</v>
      </c>
      <c r="BK7" s="14">
        <v>-1</v>
      </c>
      <c r="BL7" s="14">
        <v>-49656</v>
      </c>
      <c r="BM7" s="14">
        <v>-494195</v>
      </c>
      <c r="BN7" s="14">
        <v>0</v>
      </c>
      <c r="BO7" s="14">
        <v>-15046</v>
      </c>
      <c r="BP7" s="14">
        <v>-509241</v>
      </c>
      <c r="BQ7" s="14">
        <v>-558897</v>
      </c>
      <c r="BR7" s="14">
        <v>-556519</v>
      </c>
      <c r="BS7" s="14">
        <v>9548</v>
      </c>
      <c r="BU7" s="159">
        <f t="shared" ref="BU7:BU53" si="26">D7/D$53</f>
        <v>9.8312949781745256E-6</v>
      </c>
      <c r="BV7" s="159">
        <f t="shared" ref="BV7:BV53" si="27">E7/E$53</f>
        <v>2.5136154168412233E-3</v>
      </c>
      <c r="BW7" s="159">
        <f t="shared" ref="BW7:BW53" si="28">F7/F$53</f>
        <v>2.4700283149587326E-4</v>
      </c>
      <c r="BX7" s="159">
        <f t="shared" ref="BX7:BX53" si="29">G7/G$53</f>
        <v>1.8094962362478285E-4</v>
      </c>
      <c r="BY7" s="159">
        <f t="shared" ref="BY7:BY53" si="30">H7/H$53</f>
        <v>7.9280442286644404E-4</v>
      </c>
      <c r="BZ7" s="159">
        <f t="shared" ref="BZ7:BZ53" si="31">I7/I$53</f>
        <v>2.6742309385239887E-3</v>
      </c>
      <c r="CA7" s="159">
        <f t="shared" ref="CA7:CA53" si="32">J7/J$53</f>
        <v>0.21410273695564244</v>
      </c>
      <c r="CB7" s="159">
        <f t="shared" ref="CB7:CB53" si="33">K7/K$53</f>
        <v>1.5460729746444033E-4</v>
      </c>
      <c r="CC7" s="159">
        <f t="shared" ref="CC7:CC53" si="34">L7/L$53</f>
        <v>7.0982848876411375E-2</v>
      </c>
      <c r="CD7" s="159">
        <f t="shared" ref="CD7:CD53" si="35">M7/M$53</f>
        <v>7.0466221384390222E-4</v>
      </c>
      <c r="CE7" s="159">
        <f t="shared" ref="CE7:CE53" si="36">N7/N$53</f>
        <v>0.13210151141601459</v>
      </c>
      <c r="CF7" s="159">
        <f t="shared" ref="CF7:CF53" si="37">O7/O$53</f>
        <v>3.2859891475884732E-4</v>
      </c>
      <c r="CG7" s="159">
        <f t="shared" ref="CG7:CG53" si="38">P7/P$53</f>
        <v>1.3034459386486618E-4</v>
      </c>
      <c r="CH7" s="159">
        <f t="shared" ref="CH7:CH53" si="39">Q7/Q$53</f>
        <v>4.7398518378078461E-5</v>
      </c>
      <c r="CI7" s="159">
        <f t="shared" ref="CI7:CI53" si="40">R7/R$53</f>
        <v>5.8882086781155527E-5</v>
      </c>
      <c r="CJ7" s="159">
        <f t="shared" ref="CJ7:CJ53" si="41">S7/S$53</f>
        <v>2.379601921936018E-4</v>
      </c>
      <c r="CK7" s="159">
        <f t="shared" ref="CK7:CK53" si="42">T7/T$53</f>
        <v>8.1946329623896149E-5</v>
      </c>
      <c r="CL7" s="159">
        <f t="shared" ref="CL7:CL53" si="43">U7/U$53</f>
        <v>2.8355320521454344E-5</v>
      </c>
      <c r="CM7" s="159">
        <f t="shared" ref="CM7:CM53" si="44">V7/V$53</f>
        <v>6.4462363262435046E-5</v>
      </c>
      <c r="CN7" s="159">
        <f t="shared" ref="CN7:CN53" si="45">W7/W$53</f>
        <v>2.3101090371465533E-4</v>
      </c>
      <c r="CO7" s="159">
        <f t="shared" ref="CO7:CO53" si="46">X7/X$53</f>
        <v>5.5217803892624526E-3</v>
      </c>
      <c r="CP7" s="159">
        <f t="shared" ref="CP7:CP53" si="47">Y7/Y$53</f>
        <v>0.35030886129737537</v>
      </c>
      <c r="CQ7" s="159">
        <f t="shared" ref="CQ7:CQ53" si="48">Z7/Z$53</f>
        <v>0</v>
      </c>
      <c r="CR7" s="159">
        <f t="shared" ref="CR7:CR53" si="49">AA7/AA$53</f>
        <v>2.1777145756614264E-6</v>
      </c>
      <c r="CS7" s="159">
        <f t="shared" ref="CS7:CS53" si="50">AB7/AB$53</f>
        <v>1.9881586101578419E-6</v>
      </c>
      <c r="CT7" s="159">
        <f t="shared" ref="CT7:CT53" si="51">AC7/AC$53</f>
        <v>1.5244397280471265E-6</v>
      </c>
      <c r="CU7" s="159">
        <f t="shared" ref="CU7:CU53" si="52">AD7/AD$53</f>
        <v>1.8933811385022502E-6</v>
      </c>
      <c r="CV7" s="159">
        <f t="shared" ref="CV7:CV53" si="53">AE7/AE$53</f>
        <v>1.4568924721968627E-5</v>
      </c>
      <c r="CW7" s="159">
        <f t="shared" ref="CW7:CW53" si="54">AF7/AF$53</f>
        <v>5.3241899245029864E-7</v>
      </c>
      <c r="CX7" s="159">
        <f t="shared" ref="CX7:CX53" si="55">AG7/AG$53</f>
        <v>1.8890809621119326E-5</v>
      </c>
      <c r="CY7" s="159">
        <f t="shared" ref="CY7:CY53" si="56">AH7/AH$53</f>
        <v>3.4651013875884895E-5</v>
      </c>
      <c r="CZ7" s="159">
        <f t="shared" ref="CZ7:CZ53" si="57">AI7/AI$53</f>
        <v>8.3796480602763196E-6</v>
      </c>
      <c r="DA7" s="159">
        <f t="shared" ref="DA7:DA53" si="58">AJ7/AJ$53</f>
        <v>5.5973946672094442E-5</v>
      </c>
      <c r="DB7" s="159">
        <f t="shared" ref="DB7:DB53" si="59">AK7/AK$53</f>
        <v>1.6236625177352034E-5</v>
      </c>
      <c r="DC7" s="159">
        <f t="shared" ref="DC7:DC53" si="60">AL7/AL$53</f>
        <v>1.2060501856420224E-5</v>
      </c>
      <c r="DD7" s="159">
        <f t="shared" ref="DD7:DD53" si="61">AM7/AM$53</f>
        <v>0</v>
      </c>
      <c r="DE7" s="159">
        <f t="shared" ref="DE7:DE53" si="62">AN7/AN$53</f>
        <v>1.7590313600643912E-4</v>
      </c>
      <c r="DF7" s="159">
        <f t="shared" ref="DF7:DF53" si="63">AO7/AO$53</f>
        <v>0</v>
      </c>
      <c r="DH7" s="14">
        <v>0</v>
      </c>
      <c r="DI7" s="14">
        <v>1</v>
      </c>
      <c r="DJ7" s="14">
        <v>0</v>
      </c>
      <c r="DK7" s="14">
        <v>0</v>
      </c>
      <c r="DL7" s="14">
        <v>0</v>
      </c>
      <c r="DM7" s="14">
        <v>0</v>
      </c>
      <c r="DN7" s="14">
        <v>0</v>
      </c>
      <c r="DO7" s="14">
        <v>0</v>
      </c>
      <c r="DP7" s="14">
        <v>0</v>
      </c>
      <c r="DQ7" s="14">
        <v>0</v>
      </c>
      <c r="DR7" s="14">
        <v>0</v>
      </c>
      <c r="DS7" s="14">
        <v>0</v>
      </c>
      <c r="DT7" s="14">
        <v>0</v>
      </c>
      <c r="DU7" s="14">
        <v>0</v>
      </c>
      <c r="DV7" s="14">
        <v>0</v>
      </c>
      <c r="DW7" s="14">
        <v>0</v>
      </c>
      <c r="DX7" s="14">
        <v>0</v>
      </c>
      <c r="DY7" s="14">
        <v>0</v>
      </c>
      <c r="DZ7" s="14">
        <v>0</v>
      </c>
      <c r="EA7" s="14">
        <v>0</v>
      </c>
      <c r="EB7" s="14">
        <v>0</v>
      </c>
      <c r="EC7" s="14">
        <v>0</v>
      </c>
      <c r="ED7" s="14">
        <v>0</v>
      </c>
      <c r="EE7" s="14">
        <v>0</v>
      </c>
      <c r="EF7" s="14">
        <v>0</v>
      </c>
      <c r="EG7" s="14">
        <v>0</v>
      </c>
      <c r="EH7" s="14">
        <v>0</v>
      </c>
      <c r="EI7" s="14">
        <v>0</v>
      </c>
      <c r="EJ7" s="14">
        <v>0</v>
      </c>
      <c r="EK7" s="14">
        <v>0</v>
      </c>
      <c r="EL7" s="14">
        <v>0</v>
      </c>
      <c r="EM7" s="14">
        <v>0</v>
      </c>
      <c r="EN7" s="14">
        <v>0</v>
      </c>
      <c r="EO7" s="14">
        <v>0</v>
      </c>
      <c r="EP7" s="14">
        <v>0</v>
      </c>
      <c r="EQ7" s="14">
        <v>0</v>
      </c>
      <c r="ER7" s="14">
        <v>0</v>
      </c>
      <c r="ES7" s="14">
        <v>0</v>
      </c>
      <c r="EU7" s="14">
        <f>IF(EU$5=$C7,-'1'!$BQ7/('1'!$AQ7+'1'!$BG7-'1'!$BE7-'1'!$BC7),0)</f>
        <v>0</v>
      </c>
      <c r="EV7" s="14">
        <f>IF(EV$5=$C7,-'1'!$BQ7/('1'!$AQ7+'1'!$BG7-'1'!$BE7-'1'!$BC7),0)</f>
        <v>0.99091347500629412</v>
      </c>
      <c r="EW7" s="14">
        <f>IF(EW$5=$C7,-'1'!$BQ7/('1'!$AQ7+'1'!$BG7-'1'!$BE7-'1'!$BC7),0)</f>
        <v>0</v>
      </c>
      <c r="EX7" s="14">
        <f>IF(EX$5=$C7,-'1'!$BQ7/('1'!$AQ7+'1'!$BG7-'1'!$BE7-'1'!$BC7),0)</f>
        <v>0</v>
      </c>
      <c r="EY7" s="14">
        <f>IF(EY$5=$C7,-'1'!$BQ7/('1'!$AQ7+'1'!$BG7-'1'!$BE7-'1'!$BC7),0)</f>
        <v>0</v>
      </c>
      <c r="EZ7" s="14">
        <f>IF(EZ$5=$C7,-'1'!$BQ7/('1'!$AQ7+'1'!$BG7-'1'!$BE7-'1'!$BC7),0)</f>
        <v>0</v>
      </c>
      <c r="FA7" s="14">
        <f>IF(FA$5=$C7,-'1'!$BQ7/('1'!$AQ7+'1'!$BG7-'1'!$BE7-'1'!$BC7),0)</f>
        <v>0</v>
      </c>
      <c r="FB7" s="14">
        <f>IF(FB$5=$C7,-'1'!$BQ7/('1'!$AQ7+'1'!$BG7-'1'!$BE7-'1'!$BC7),0)</f>
        <v>0</v>
      </c>
      <c r="FC7" s="14">
        <f>IF(FC$5=$C7,-'1'!$BQ7/('1'!$AQ7+'1'!$BG7-'1'!$BE7-'1'!$BC7),0)</f>
        <v>0</v>
      </c>
      <c r="FD7" s="14">
        <f>IF(FD$5=$C7,-'1'!$BQ7/('1'!$AQ7+'1'!$BG7-'1'!$BE7-'1'!$BC7),0)</f>
        <v>0</v>
      </c>
      <c r="FE7" s="14">
        <f>IF(FE$5=$C7,-'1'!$BQ7/('1'!$AQ7+'1'!$BG7-'1'!$BE7-'1'!$BC7),0)</f>
        <v>0</v>
      </c>
      <c r="FF7" s="14">
        <f>IF(FF$5=$C7,-'1'!$BQ7/('1'!$AQ7+'1'!$BG7-'1'!$BE7-'1'!$BC7),0)</f>
        <v>0</v>
      </c>
      <c r="FG7" s="14">
        <f>IF(FG$5=$C7,-'1'!$BQ7/('1'!$AQ7+'1'!$BG7-'1'!$BE7-'1'!$BC7),0)</f>
        <v>0</v>
      </c>
      <c r="FH7" s="14">
        <f>IF(FH$5=$C7,-'1'!$BQ7/('1'!$AQ7+'1'!$BG7-'1'!$BE7-'1'!$BC7),0)</f>
        <v>0</v>
      </c>
      <c r="FI7" s="14">
        <f>IF(FI$5=$C7,-'1'!$BQ7/('1'!$AQ7+'1'!$BG7-'1'!$BE7-'1'!$BC7),0)</f>
        <v>0</v>
      </c>
      <c r="FJ7" s="14">
        <f>IF(FJ$5=$C7,-'1'!$BQ7/('1'!$AQ7+'1'!$BG7-'1'!$BE7-'1'!$BC7),0)</f>
        <v>0</v>
      </c>
      <c r="FK7" s="14">
        <f>IF(FK$5=$C7,-'1'!$BQ7/('1'!$AQ7+'1'!$BG7-'1'!$BE7-'1'!$BC7),0)</f>
        <v>0</v>
      </c>
      <c r="FL7" s="14">
        <f>IF(FL$5=$C7,-'1'!$BQ7/('1'!$AQ7+'1'!$BG7-'1'!$BE7-'1'!$BC7),0)</f>
        <v>0</v>
      </c>
      <c r="FM7" s="14">
        <f>IF(FM$5=$C7,-'1'!$BQ7/('1'!$AQ7+'1'!$BG7-'1'!$BE7-'1'!$BC7),0)</f>
        <v>0</v>
      </c>
      <c r="FN7" s="14">
        <f>IF(FN$5=$C7,-'1'!$BQ7/('1'!$AQ7+'1'!$BG7-'1'!$BE7-'1'!$BC7),0)</f>
        <v>0</v>
      </c>
      <c r="FO7" s="14">
        <f>IF(FO$5=$C7,-'1'!$BQ7/('1'!$AQ7+'1'!$BG7-'1'!$BE7-'1'!$BC7),0)</f>
        <v>0</v>
      </c>
      <c r="FP7" s="14">
        <f>IF(FP$5=$C7,-'1'!$BQ7/('1'!$AQ7+'1'!$BG7-'1'!$BE7-'1'!$BC7),0)</f>
        <v>0</v>
      </c>
      <c r="FQ7" s="14">
        <f>IF(FQ$5=$C7,-'1'!$BQ7/('1'!$AQ7+'1'!$BG7-'1'!$BE7-'1'!$BC7),0)</f>
        <v>0</v>
      </c>
      <c r="FR7" s="14">
        <f>IF(FR$5=$C7,-'1'!$BQ7/('1'!$AQ7+'1'!$BG7-'1'!$BE7-'1'!$BC7),0)</f>
        <v>0</v>
      </c>
      <c r="FS7" s="14">
        <f>IF(FS$5=$C7,-'1'!$BQ7/('1'!$AQ7+'1'!$BG7-'1'!$BE7-'1'!$BC7),0)</f>
        <v>0</v>
      </c>
      <c r="FT7" s="14">
        <f>IF(FT$5=$C7,-'1'!$BQ7/('1'!$AQ7+'1'!$BG7-'1'!$BE7-'1'!$BC7),0)</f>
        <v>0</v>
      </c>
      <c r="FU7" s="14">
        <f>IF(FU$5=$C7,-'1'!$BQ7/('1'!$AQ7+'1'!$BG7-'1'!$BE7-'1'!$BC7),0)</f>
        <v>0</v>
      </c>
      <c r="FV7" s="14">
        <f>IF(FV$5=$C7,-'1'!$BQ7/('1'!$AQ7+'1'!$BG7-'1'!$BE7-'1'!$BC7),0)</f>
        <v>0</v>
      </c>
      <c r="FW7" s="14">
        <f>IF(FW$5=$C7,-'1'!$BQ7/('1'!$AQ7+'1'!$BG7-'1'!$BE7-'1'!$BC7),0)</f>
        <v>0</v>
      </c>
      <c r="FX7" s="14">
        <f>IF(FX$5=$C7,-'1'!$BQ7/('1'!$AQ7+'1'!$BG7-'1'!$BE7-'1'!$BC7),0)</f>
        <v>0</v>
      </c>
      <c r="FY7" s="14">
        <f>IF(FY$5=$C7,-'1'!$BQ7/('1'!$AQ7+'1'!$BG7-'1'!$BE7-'1'!$BC7),0)</f>
        <v>0</v>
      </c>
      <c r="FZ7" s="14">
        <f>IF(FZ$5=$C7,-'1'!$BQ7/('1'!$AQ7+'1'!$BG7-'1'!$BE7-'1'!$BC7),0)</f>
        <v>0</v>
      </c>
      <c r="GA7" s="14">
        <f>IF(GA$5=$C7,-'1'!$BQ7/('1'!$AQ7+'1'!$BG7-'1'!$BE7-'1'!$BC7),0)</f>
        <v>0</v>
      </c>
      <c r="GB7" s="14">
        <f>IF(GB$5=$C7,-'1'!$BQ7/('1'!$AQ7+'1'!$BG7-'1'!$BE7-'1'!$BC7),0)</f>
        <v>0</v>
      </c>
      <c r="GC7" s="14">
        <f>IF(GC$5=$C7,-'1'!$BQ7/('1'!$AQ7+'1'!$BG7-'1'!$BE7-'1'!$BC7),0)</f>
        <v>0</v>
      </c>
      <c r="GD7" s="14">
        <f>IF(GD$5=$C7,-'1'!$BQ7/('1'!$AQ7+'1'!$BG7-'1'!$BE7-'1'!$BC7),0)</f>
        <v>0</v>
      </c>
      <c r="GE7" s="14">
        <f>IF(GE$5=$C7,-'1'!$BQ7/('1'!$AQ7+'1'!$BG7-'1'!$BE7-'1'!$BC7),0)</f>
        <v>0</v>
      </c>
      <c r="GF7" s="14">
        <f>IF(GF$5=$C7,-'1'!$BQ7/('1'!$AQ7+'1'!$BG7-'1'!$BE7-'1'!$BC7),0)</f>
        <v>0</v>
      </c>
      <c r="GH7" s="159">
        <v>2.0010857946692392E-5</v>
      </c>
      <c r="GI7" s="159">
        <v>1.0000960610131591</v>
      </c>
      <c r="GJ7" s="159">
        <v>2.56313968350575E-5</v>
      </c>
      <c r="GK7" s="159">
        <v>3.7218317372526089E-5</v>
      </c>
      <c r="GL7" s="159">
        <v>3.8970919971191608E-5</v>
      </c>
      <c r="GM7" s="159">
        <v>4.9745749421958178E-5</v>
      </c>
      <c r="GN7" s="159">
        <v>2.0067603692468417E-3</v>
      </c>
      <c r="GO7" s="159">
        <v>6.4552912006917429E-5</v>
      </c>
      <c r="GP7" s="159">
        <v>7.4187519788782843E-4</v>
      </c>
      <c r="GQ7" s="159">
        <v>6.7178561109328854E-5</v>
      </c>
      <c r="GR7" s="159">
        <v>1.2844761205194385E-3</v>
      </c>
      <c r="GS7" s="159">
        <v>5.6753712797350919E-5</v>
      </c>
      <c r="GT7" s="159">
        <v>2.5476750416744452E-5</v>
      </c>
      <c r="GU7" s="159">
        <v>2.0148011956887108E-5</v>
      </c>
      <c r="GV7" s="159">
        <v>2.0235941787665014E-5</v>
      </c>
      <c r="GW7" s="159">
        <v>4.6571416047798696E-5</v>
      </c>
      <c r="GX7" s="159">
        <v>1.5690376690049179E-5</v>
      </c>
      <c r="GY7" s="159">
        <v>1.1500972820779434E-5</v>
      </c>
      <c r="GZ7" s="159">
        <v>2.5581754159423815E-5</v>
      </c>
      <c r="HA7" s="159">
        <v>3.0824589840235047E-5</v>
      </c>
      <c r="HB7" s="159">
        <v>6.8078714693314154E-5</v>
      </c>
      <c r="HC7" s="159">
        <v>3.260355596019119E-3</v>
      </c>
      <c r="HD7" s="159">
        <v>9.3936860105726824E-5</v>
      </c>
      <c r="HE7" s="159">
        <v>9.2226561703100219E-5</v>
      </c>
      <c r="HF7" s="159">
        <v>2.1482299938271572E-5</v>
      </c>
      <c r="HG7" s="159">
        <v>1.2636954230300305E-5</v>
      </c>
      <c r="HH7" s="159">
        <v>7.9787655854904996E-6</v>
      </c>
      <c r="HI7" s="159">
        <v>4.0006936646203607E-5</v>
      </c>
      <c r="HJ7" s="159">
        <v>1.2936940987279939E-5</v>
      </c>
      <c r="HK7" s="159">
        <v>3.036646900278726E-5</v>
      </c>
      <c r="HL7" s="159">
        <v>3.2404733924837181E-5</v>
      </c>
      <c r="HM7" s="159">
        <v>2.4568509200165129E-5</v>
      </c>
      <c r="HN7" s="159">
        <v>1.4935557162208392E-5</v>
      </c>
      <c r="HO7" s="159">
        <v>1.4110491229742344E-5</v>
      </c>
      <c r="HP7" s="159">
        <v>5.6515506864653842E-5</v>
      </c>
      <c r="HQ7" s="159">
        <v>8.2310299715405146E-6</v>
      </c>
      <c r="HR7" s="159">
        <v>1.9126258139757799E-5</v>
      </c>
      <c r="HS7" s="159">
        <v>2.6024498930566014E-5</v>
      </c>
      <c r="HU7" s="159">
        <v>1.4827843968293862E-6</v>
      </c>
      <c r="HV7" s="159">
        <v>9.08739785450287E-3</v>
      </c>
      <c r="HW7" s="159">
        <v>2.4254884331129715E-6</v>
      </c>
      <c r="HX7" s="159">
        <v>7.7619853071805274E-7</v>
      </c>
      <c r="HY7" s="159">
        <v>2.0170997883482252E-6</v>
      </c>
      <c r="HZ7" s="159">
        <v>2.9161564003010473E-6</v>
      </c>
      <c r="IA7" s="159">
        <v>3.1420592854464089E-5</v>
      </c>
      <c r="IB7" s="159">
        <v>5.0828472749046439E-6</v>
      </c>
      <c r="IC7" s="159">
        <v>1.3176405734118809E-4</v>
      </c>
      <c r="ID7" s="159">
        <v>7.8741921689251373E-6</v>
      </c>
      <c r="IE7" s="159">
        <v>3.7659431225251403E-5</v>
      </c>
      <c r="IF7" s="159">
        <v>3.3705599854044294E-6</v>
      </c>
      <c r="IG7" s="159">
        <v>3.3865143364188146E-6</v>
      </c>
      <c r="IH7" s="159">
        <v>1.5297175334413992E-6</v>
      </c>
      <c r="II7" s="159">
        <v>2.499590337050056E-6</v>
      </c>
      <c r="IJ7" s="159">
        <v>1.9751884296011202E-6</v>
      </c>
      <c r="IK7" s="159">
        <v>1.9844967170383287E-6</v>
      </c>
      <c r="IL7" s="159">
        <v>2.0570155030882464E-6</v>
      </c>
      <c r="IM7" s="159">
        <v>4.5291648900381979E-6</v>
      </c>
      <c r="IN7" s="159">
        <v>7.9332730556511609E-6</v>
      </c>
      <c r="IO7" s="159">
        <v>6.8078714693314154E-5</v>
      </c>
      <c r="IP7" s="159">
        <v>1.6440627657564066E-3</v>
      </c>
      <c r="IQ7" s="159">
        <v>8.5833905945781328E-5</v>
      </c>
      <c r="IR7" s="159">
        <v>5.3658501830382418E-5</v>
      </c>
      <c r="IS7" s="159">
        <v>1.7566031540674275E-5</v>
      </c>
      <c r="IT7" s="159">
        <v>1.201102748793075E-5</v>
      </c>
      <c r="IU7" s="159">
        <v>7.7695117213690594E-6</v>
      </c>
      <c r="IV7" s="159">
        <v>2.1512075049139493E-5</v>
      </c>
      <c r="IW7" s="159">
        <v>1.0739445623633988E-5</v>
      </c>
      <c r="IX7" s="159">
        <v>3.036646900278726E-5</v>
      </c>
      <c r="IY7" s="159">
        <v>3.1130614889726655E-5</v>
      </c>
      <c r="IZ7" s="159">
        <v>2.4214939364489862E-5</v>
      </c>
      <c r="JA7" s="159">
        <v>1.1745765374102135E-5</v>
      </c>
      <c r="JB7" s="159">
        <v>1.304317340902722E-5</v>
      </c>
      <c r="JC7" s="159">
        <v>4.5993912226109719E-5</v>
      </c>
      <c r="JD7" s="159">
        <v>8.2310299715405146E-6</v>
      </c>
      <c r="JE7" s="159">
        <v>1.8946149060469898E-5</v>
      </c>
      <c r="JF7" s="159">
        <v>1.6683260000411781E-5</v>
      </c>
    </row>
    <row r="8" spans="1:266">
      <c r="A8" s="15"/>
      <c r="B8" s="15" t="s">
        <v>132</v>
      </c>
      <c r="C8" s="15" t="s">
        <v>395</v>
      </c>
      <c r="D8" s="14">
        <v>2189</v>
      </c>
      <c r="E8" s="14">
        <v>0</v>
      </c>
      <c r="F8" s="14">
        <v>240363</v>
      </c>
      <c r="G8" s="14">
        <v>186</v>
      </c>
      <c r="H8" s="14">
        <v>103</v>
      </c>
      <c r="I8" s="14">
        <v>6702</v>
      </c>
      <c r="J8" s="14">
        <v>0</v>
      </c>
      <c r="K8" s="14">
        <v>4</v>
      </c>
      <c r="L8" s="14">
        <v>34</v>
      </c>
      <c r="M8" s="14">
        <v>0</v>
      </c>
      <c r="N8" s="14">
        <v>0</v>
      </c>
      <c r="O8" s="14">
        <v>0</v>
      </c>
      <c r="P8" s="14">
        <v>0</v>
      </c>
      <c r="Q8" s="14">
        <v>0</v>
      </c>
      <c r="R8" s="14">
        <v>0</v>
      </c>
      <c r="S8" s="14">
        <v>0</v>
      </c>
      <c r="T8" s="14">
        <v>0</v>
      </c>
      <c r="U8" s="14">
        <v>0</v>
      </c>
      <c r="V8" s="14">
        <v>0</v>
      </c>
      <c r="W8" s="14">
        <v>3531</v>
      </c>
      <c r="X8" s="14">
        <v>12</v>
      </c>
      <c r="Y8" s="14">
        <v>0</v>
      </c>
      <c r="Z8" s="14">
        <v>0</v>
      </c>
      <c r="AA8" s="14">
        <v>0</v>
      </c>
      <c r="AB8" s="14">
        <v>2772</v>
      </c>
      <c r="AC8" s="14">
        <v>0</v>
      </c>
      <c r="AD8" s="14">
        <v>0</v>
      </c>
      <c r="AE8" s="14">
        <v>2099</v>
      </c>
      <c r="AF8" s="14">
        <v>9</v>
      </c>
      <c r="AG8" s="14">
        <v>3080</v>
      </c>
      <c r="AH8" s="14">
        <v>27055</v>
      </c>
      <c r="AI8" s="14">
        <v>64949</v>
      </c>
      <c r="AJ8" s="14">
        <v>1154</v>
      </c>
      <c r="AK8" s="14">
        <v>89</v>
      </c>
      <c r="AL8" s="14">
        <v>1573212</v>
      </c>
      <c r="AM8" s="14">
        <v>0</v>
      </c>
      <c r="AN8" s="14">
        <v>1836</v>
      </c>
      <c r="AO8" s="14">
        <v>506</v>
      </c>
      <c r="AP8" s="14">
        <v>1929379</v>
      </c>
      <c r="AQ8" s="14">
        <v>1929885</v>
      </c>
      <c r="AR8" s="14">
        <v>200786</v>
      </c>
      <c r="AS8" s="14">
        <v>3314581</v>
      </c>
      <c r="AT8" s="14">
        <v>0</v>
      </c>
      <c r="AU8" s="14">
        <v>0</v>
      </c>
      <c r="AV8" s="14">
        <v>0</v>
      </c>
      <c r="AW8" s="14">
        <v>-1986</v>
      </c>
      <c r="AX8" s="14">
        <v>3513381</v>
      </c>
      <c r="AY8" s="14">
        <v>5443266</v>
      </c>
      <c r="AZ8" s="14">
        <v>513274</v>
      </c>
      <c r="BA8" s="14">
        <v>0</v>
      </c>
      <c r="BB8" s="14">
        <v>119326</v>
      </c>
      <c r="BC8" s="14">
        <v>632600</v>
      </c>
      <c r="BD8" s="14">
        <v>14236</v>
      </c>
      <c r="BE8" s="14">
        <v>14236</v>
      </c>
      <c r="BF8" s="14">
        <v>646836</v>
      </c>
      <c r="BG8" s="14">
        <v>4160217</v>
      </c>
      <c r="BH8" s="14">
        <v>6090102</v>
      </c>
      <c r="BI8" s="14">
        <v>-3969604</v>
      </c>
      <c r="BJ8" s="14">
        <v>0</v>
      </c>
      <c r="BK8" s="14">
        <v>-189032</v>
      </c>
      <c r="BL8" s="14">
        <v>-4158636</v>
      </c>
      <c r="BM8" s="14">
        <v>-658079</v>
      </c>
      <c r="BN8" s="14">
        <v>-55230</v>
      </c>
      <c r="BO8" s="14">
        <v>-56227</v>
      </c>
      <c r="BP8" s="14">
        <v>-769536</v>
      </c>
      <c r="BQ8" s="14">
        <v>-4928172</v>
      </c>
      <c r="BR8" s="14">
        <v>-767955</v>
      </c>
      <c r="BS8" s="14">
        <v>1161930</v>
      </c>
      <c r="BU8" s="159">
        <f t="shared" si="26"/>
        <v>2.1520704707224034E-2</v>
      </c>
      <c r="BV8" s="159">
        <f t="shared" si="27"/>
        <v>0</v>
      </c>
      <c r="BW8" s="159">
        <f t="shared" si="28"/>
        <v>0.20686530169631562</v>
      </c>
      <c r="BX8" s="159">
        <f t="shared" si="29"/>
        <v>2.2437753329473077E-3</v>
      </c>
      <c r="BY8" s="159">
        <f t="shared" si="30"/>
        <v>3.6132236971346787E-4</v>
      </c>
      <c r="BZ8" s="159">
        <f t="shared" si="31"/>
        <v>1.3110969824424121E-2</v>
      </c>
      <c r="CA8" s="159">
        <f t="shared" si="32"/>
        <v>0</v>
      </c>
      <c r="CB8" s="159">
        <f t="shared" si="33"/>
        <v>1.9949328705089072E-5</v>
      </c>
      <c r="CC8" s="159">
        <f t="shared" si="34"/>
        <v>2.0841250965440301E-4</v>
      </c>
      <c r="CD8" s="159">
        <f t="shared" si="35"/>
        <v>0</v>
      </c>
      <c r="CE8" s="159">
        <f t="shared" si="36"/>
        <v>0</v>
      </c>
      <c r="CF8" s="159">
        <f t="shared" si="37"/>
        <v>0</v>
      </c>
      <c r="CG8" s="159">
        <f t="shared" si="38"/>
        <v>0</v>
      </c>
      <c r="CH8" s="159">
        <f t="shared" si="39"/>
        <v>0</v>
      </c>
      <c r="CI8" s="159">
        <f t="shared" si="40"/>
        <v>0</v>
      </c>
      <c r="CJ8" s="159">
        <f t="shared" si="41"/>
        <v>0</v>
      </c>
      <c r="CK8" s="159">
        <f t="shared" si="42"/>
        <v>0</v>
      </c>
      <c r="CL8" s="159">
        <f t="shared" si="43"/>
        <v>0</v>
      </c>
      <c r="CM8" s="159">
        <f t="shared" si="44"/>
        <v>0</v>
      </c>
      <c r="CN8" s="159">
        <f t="shared" si="45"/>
        <v>2.7189983367214934E-3</v>
      </c>
      <c r="CO8" s="159">
        <f t="shared" si="46"/>
        <v>1.4378076309243666E-6</v>
      </c>
      <c r="CP8" s="159">
        <f t="shared" si="47"/>
        <v>0</v>
      </c>
      <c r="CQ8" s="159">
        <f t="shared" si="48"/>
        <v>0</v>
      </c>
      <c r="CR8" s="159">
        <f t="shared" si="49"/>
        <v>0</v>
      </c>
      <c r="CS8" s="159">
        <f t="shared" si="50"/>
        <v>1.1481615973661538E-4</v>
      </c>
      <c r="CT8" s="159">
        <f t="shared" si="51"/>
        <v>0</v>
      </c>
      <c r="CU8" s="159">
        <f t="shared" si="52"/>
        <v>0</v>
      </c>
      <c r="CV8" s="159">
        <f t="shared" si="53"/>
        <v>2.7800157264920133E-4</v>
      </c>
      <c r="CW8" s="159">
        <f t="shared" si="54"/>
        <v>3.9931424433772404E-7</v>
      </c>
      <c r="CX8" s="159">
        <f t="shared" si="55"/>
        <v>4.6177534629402795E-4</v>
      </c>
      <c r="CY8" s="159">
        <f t="shared" si="56"/>
        <v>3.8421441820166635E-3</v>
      </c>
      <c r="CZ8" s="159">
        <f t="shared" si="57"/>
        <v>8.9221272437194545E-3</v>
      </c>
      <c r="DA8" s="159">
        <f t="shared" si="58"/>
        <v>1.957391953321121E-3</v>
      </c>
      <c r="DB8" s="159">
        <f t="shared" si="59"/>
        <v>3.4653708412094271E-6</v>
      </c>
      <c r="DC8" s="159">
        <f t="shared" si="60"/>
        <v>0.1568076549301039</v>
      </c>
      <c r="DD8" s="159">
        <f t="shared" si="61"/>
        <v>0</v>
      </c>
      <c r="DE8" s="159">
        <f t="shared" si="62"/>
        <v>2.4466527099077442E-3</v>
      </c>
      <c r="DF8" s="159">
        <f t="shared" si="63"/>
        <v>1.6478075741116924E-5</v>
      </c>
      <c r="DH8" s="14">
        <v>0</v>
      </c>
      <c r="DI8" s="14">
        <v>0</v>
      </c>
      <c r="DJ8" s="14">
        <v>1</v>
      </c>
      <c r="DK8" s="14">
        <v>0</v>
      </c>
      <c r="DL8" s="14">
        <v>0</v>
      </c>
      <c r="DM8" s="14">
        <v>0</v>
      </c>
      <c r="DN8" s="14">
        <v>0</v>
      </c>
      <c r="DO8" s="14">
        <v>0</v>
      </c>
      <c r="DP8" s="14">
        <v>0</v>
      </c>
      <c r="DQ8" s="14">
        <v>0</v>
      </c>
      <c r="DR8" s="14">
        <v>0</v>
      </c>
      <c r="DS8" s="14">
        <v>0</v>
      </c>
      <c r="DT8" s="14">
        <v>0</v>
      </c>
      <c r="DU8" s="14">
        <v>0</v>
      </c>
      <c r="DV8" s="14">
        <v>0</v>
      </c>
      <c r="DW8" s="14">
        <v>0</v>
      </c>
      <c r="DX8" s="14">
        <v>0</v>
      </c>
      <c r="DY8" s="14">
        <v>0</v>
      </c>
      <c r="DZ8" s="14">
        <v>0</v>
      </c>
      <c r="EA8" s="14">
        <v>0</v>
      </c>
      <c r="EB8" s="14">
        <v>0</v>
      </c>
      <c r="EC8" s="14">
        <v>0</v>
      </c>
      <c r="ED8" s="14">
        <v>0</v>
      </c>
      <c r="EE8" s="14">
        <v>0</v>
      </c>
      <c r="EF8" s="14">
        <v>0</v>
      </c>
      <c r="EG8" s="14">
        <v>0</v>
      </c>
      <c r="EH8" s="14">
        <v>0</v>
      </c>
      <c r="EI8" s="14">
        <v>0</v>
      </c>
      <c r="EJ8" s="14">
        <v>0</v>
      </c>
      <c r="EK8" s="14">
        <v>0</v>
      </c>
      <c r="EL8" s="14">
        <v>0</v>
      </c>
      <c r="EM8" s="14">
        <v>0</v>
      </c>
      <c r="EN8" s="14">
        <v>0</v>
      </c>
      <c r="EO8" s="14">
        <v>0</v>
      </c>
      <c r="EP8" s="14">
        <v>0</v>
      </c>
      <c r="EQ8" s="14">
        <v>0</v>
      </c>
      <c r="ER8" s="14">
        <v>0</v>
      </c>
      <c r="ES8" s="14">
        <v>0</v>
      </c>
      <c r="EU8" s="14">
        <f>IF(EU$5=$C8,-'1'!$BQ8/('1'!$AQ8+'1'!$BG8-'1'!$BE8-'1'!$BC8),0)</f>
        <v>0</v>
      </c>
      <c r="EV8" s="14">
        <f>IF(EV$5=$C8,-'1'!$BQ8/('1'!$AQ8+'1'!$BG8-'1'!$BE8-'1'!$BC8),0)</f>
        <v>0</v>
      </c>
      <c r="EW8" s="14">
        <f>IF(EW$5=$C8,-'1'!$BQ8/('1'!$AQ8+'1'!$BG8-'1'!$BE8-'1'!$BC8),0)</f>
        <v>0.90537041548217556</v>
      </c>
      <c r="EX8" s="14">
        <f>IF(EX$5=$C8,-'1'!$BQ8/('1'!$AQ8+'1'!$BG8-'1'!$BE8-'1'!$BC8),0)</f>
        <v>0</v>
      </c>
      <c r="EY8" s="14">
        <f>IF(EY$5=$C8,-'1'!$BQ8/('1'!$AQ8+'1'!$BG8-'1'!$BE8-'1'!$BC8),0)</f>
        <v>0</v>
      </c>
      <c r="EZ8" s="14">
        <f>IF(EZ$5=$C8,-'1'!$BQ8/('1'!$AQ8+'1'!$BG8-'1'!$BE8-'1'!$BC8),0)</f>
        <v>0</v>
      </c>
      <c r="FA8" s="14">
        <f>IF(FA$5=$C8,-'1'!$BQ8/('1'!$AQ8+'1'!$BG8-'1'!$BE8-'1'!$BC8),0)</f>
        <v>0</v>
      </c>
      <c r="FB8" s="14">
        <f>IF(FB$5=$C8,-'1'!$BQ8/('1'!$AQ8+'1'!$BG8-'1'!$BE8-'1'!$BC8),0)</f>
        <v>0</v>
      </c>
      <c r="FC8" s="14">
        <f>IF(FC$5=$C8,-'1'!$BQ8/('1'!$AQ8+'1'!$BG8-'1'!$BE8-'1'!$BC8),0)</f>
        <v>0</v>
      </c>
      <c r="FD8" s="14">
        <f>IF(FD$5=$C8,-'1'!$BQ8/('1'!$AQ8+'1'!$BG8-'1'!$BE8-'1'!$BC8),0)</f>
        <v>0</v>
      </c>
      <c r="FE8" s="14">
        <f>IF(FE$5=$C8,-'1'!$BQ8/('1'!$AQ8+'1'!$BG8-'1'!$BE8-'1'!$BC8),0)</f>
        <v>0</v>
      </c>
      <c r="FF8" s="14">
        <f>IF(FF$5=$C8,-'1'!$BQ8/('1'!$AQ8+'1'!$BG8-'1'!$BE8-'1'!$BC8),0)</f>
        <v>0</v>
      </c>
      <c r="FG8" s="14">
        <f>IF(FG$5=$C8,-'1'!$BQ8/('1'!$AQ8+'1'!$BG8-'1'!$BE8-'1'!$BC8),0)</f>
        <v>0</v>
      </c>
      <c r="FH8" s="14">
        <f>IF(FH$5=$C8,-'1'!$BQ8/('1'!$AQ8+'1'!$BG8-'1'!$BE8-'1'!$BC8),0)</f>
        <v>0</v>
      </c>
      <c r="FI8" s="14">
        <f>IF(FI$5=$C8,-'1'!$BQ8/('1'!$AQ8+'1'!$BG8-'1'!$BE8-'1'!$BC8),0)</f>
        <v>0</v>
      </c>
      <c r="FJ8" s="14">
        <f>IF(FJ$5=$C8,-'1'!$BQ8/('1'!$AQ8+'1'!$BG8-'1'!$BE8-'1'!$BC8),0)</f>
        <v>0</v>
      </c>
      <c r="FK8" s="14">
        <f>IF(FK$5=$C8,-'1'!$BQ8/('1'!$AQ8+'1'!$BG8-'1'!$BE8-'1'!$BC8),0)</f>
        <v>0</v>
      </c>
      <c r="FL8" s="14">
        <f>IF(FL$5=$C8,-'1'!$BQ8/('1'!$AQ8+'1'!$BG8-'1'!$BE8-'1'!$BC8),0)</f>
        <v>0</v>
      </c>
      <c r="FM8" s="14">
        <f>IF(FM$5=$C8,-'1'!$BQ8/('1'!$AQ8+'1'!$BG8-'1'!$BE8-'1'!$BC8),0)</f>
        <v>0</v>
      </c>
      <c r="FN8" s="14">
        <f>IF(FN$5=$C8,-'1'!$BQ8/('1'!$AQ8+'1'!$BG8-'1'!$BE8-'1'!$BC8),0)</f>
        <v>0</v>
      </c>
      <c r="FO8" s="14">
        <f>IF(FO$5=$C8,-'1'!$BQ8/('1'!$AQ8+'1'!$BG8-'1'!$BE8-'1'!$BC8),0)</f>
        <v>0</v>
      </c>
      <c r="FP8" s="14">
        <f>IF(FP$5=$C8,-'1'!$BQ8/('1'!$AQ8+'1'!$BG8-'1'!$BE8-'1'!$BC8),0)</f>
        <v>0</v>
      </c>
      <c r="FQ8" s="14">
        <f>IF(FQ$5=$C8,-'1'!$BQ8/('1'!$AQ8+'1'!$BG8-'1'!$BE8-'1'!$BC8),0)</f>
        <v>0</v>
      </c>
      <c r="FR8" s="14">
        <f>IF(FR$5=$C8,-'1'!$BQ8/('1'!$AQ8+'1'!$BG8-'1'!$BE8-'1'!$BC8),0)</f>
        <v>0</v>
      </c>
      <c r="FS8" s="14">
        <f>IF(FS$5=$C8,-'1'!$BQ8/('1'!$AQ8+'1'!$BG8-'1'!$BE8-'1'!$BC8),0)</f>
        <v>0</v>
      </c>
      <c r="FT8" s="14">
        <f>IF(FT$5=$C8,-'1'!$BQ8/('1'!$AQ8+'1'!$BG8-'1'!$BE8-'1'!$BC8),0)</f>
        <v>0</v>
      </c>
      <c r="FU8" s="14">
        <f>IF(FU$5=$C8,-'1'!$BQ8/('1'!$AQ8+'1'!$BG8-'1'!$BE8-'1'!$BC8),0)</f>
        <v>0</v>
      </c>
      <c r="FV8" s="14">
        <f>IF(FV$5=$C8,-'1'!$BQ8/('1'!$AQ8+'1'!$BG8-'1'!$BE8-'1'!$BC8),0)</f>
        <v>0</v>
      </c>
      <c r="FW8" s="14">
        <f>IF(FW$5=$C8,-'1'!$BQ8/('1'!$AQ8+'1'!$BG8-'1'!$BE8-'1'!$BC8),0)</f>
        <v>0</v>
      </c>
      <c r="FX8" s="14">
        <f>IF(FX$5=$C8,-'1'!$BQ8/('1'!$AQ8+'1'!$BG8-'1'!$BE8-'1'!$BC8),0)</f>
        <v>0</v>
      </c>
      <c r="FY8" s="14">
        <f>IF(FY$5=$C8,-'1'!$BQ8/('1'!$AQ8+'1'!$BG8-'1'!$BE8-'1'!$BC8),0)</f>
        <v>0</v>
      </c>
      <c r="FZ8" s="14">
        <f>IF(FZ$5=$C8,-'1'!$BQ8/('1'!$AQ8+'1'!$BG8-'1'!$BE8-'1'!$BC8),0)</f>
        <v>0</v>
      </c>
      <c r="GA8" s="14">
        <f>IF(GA$5=$C8,-'1'!$BQ8/('1'!$AQ8+'1'!$BG8-'1'!$BE8-'1'!$BC8),0)</f>
        <v>0</v>
      </c>
      <c r="GB8" s="14">
        <f>IF(GB$5=$C8,-'1'!$BQ8/('1'!$AQ8+'1'!$BG8-'1'!$BE8-'1'!$BC8),0)</f>
        <v>0</v>
      </c>
      <c r="GC8" s="14">
        <f>IF(GC$5=$C8,-'1'!$BQ8/('1'!$AQ8+'1'!$BG8-'1'!$BE8-'1'!$BC8),0)</f>
        <v>0</v>
      </c>
      <c r="GD8" s="14">
        <f>IF(GD$5=$C8,-'1'!$BQ8/('1'!$AQ8+'1'!$BG8-'1'!$BE8-'1'!$BC8),0)</f>
        <v>0</v>
      </c>
      <c r="GE8" s="14">
        <f>IF(GE$5=$C8,-'1'!$BQ8/('1'!$AQ8+'1'!$BG8-'1'!$BE8-'1'!$BC8),0)</f>
        <v>0</v>
      </c>
      <c r="GF8" s="14">
        <f>IF(GF$5=$C8,-'1'!$BQ8/('1'!$AQ8+'1'!$BG8-'1'!$BE8-'1'!$BC8),0)</f>
        <v>0</v>
      </c>
      <c r="GH8" s="159">
        <v>2.1124255946176917E-3</v>
      </c>
      <c r="GI8" s="159">
        <v>2.2877722651914737E-5</v>
      </c>
      <c r="GJ8" s="159">
        <v>1.0200120615950847</v>
      </c>
      <c r="GK8" s="159">
        <v>2.3568797625175123E-4</v>
      </c>
      <c r="GL8" s="159">
        <v>4.9118278790685883E-5</v>
      </c>
      <c r="GM8" s="159">
        <v>1.300643375833784E-3</v>
      </c>
      <c r="GN8" s="159">
        <v>9.2018920832137946E-6</v>
      </c>
      <c r="GO8" s="159">
        <v>2.8094290814022602E-5</v>
      </c>
      <c r="GP8" s="159">
        <v>3.5587265452465358E-5</v>
      </c>
      <c r="GQ8" s="159">
        <v>6.06104203232532E-6</v>
      </c>
      <c r="GR8" s="159">
        <v>8.2191472543107877E-6</v>
      </c>
      <c r="GS8" s="159">
        <v>9.0585064620924067E-6</v>
      </c>
      <c r="GT8" s="159">
        <v>1.1236993370065757E-5</v>
      </c>
      <c r="GU8" s="159">
        <v>1.0829238958686103E-5</v>
      </c>
      <c r="GV8" s="159">
        <v>9.0888194356577952E-6</v>
      </c>
      <c r="GW8" s="159">
        <v>8.1526156833451497E-6</v>
      </c>
      <c r="GX8" s="159">
        <v>8.6048715551578859E-6</v>
      </c>
      <c r="GY8" s="159">
        <v>1.0868376833855612E-5</v>
      </c>
      <c r="GZ8" s="159">
        <v>6.7375015792999659E-6</v>
      </c>
      <c r="HA8" s="159">
        <v>2.7991063440038755E-4</v>
      </c>
      <c r="HB8" s="159">
        <v>1.9337442624143959E-5</v>
      </c>
      <c r="HC8" s="159">
        <v>8.8893936332774787E-6</v>
      </c>
      <c r="HD8" s="159">
        <v>3.153599151078375E-5</v>
      </c>
      <c r="HE8" s="159">
        <v>1.2872673964143054E-5</v>
      </c>
      <c r="HF8" s="159">
        <v>3.3447887917833639E-5</v>
      </c>
      <c r="HG8" s="159">
        <v>2.0492263365003176E-5</v>
      </c>
      <c r="HH8" s="159">
        <v>9.981031300423499E-6</v>
      </c>
      <c r="HI8" s="159">
        <v>6.0897916484251794E-5</v>
      </c>
      <c r="HJ8" s="159">
        <v>2.2791750058167231E-4</v>
      </c>
      <c r="HK8" s="159">
        <v>7.234222017726709E-5</v>
      </c>
      <c r="HL8" s="159">
        <v>4.1411142844158694E-4</v>
      </c>
      <c r="HM8" s="159">
        <v>1.036210330477621E-3</v>
      </c>
      <c r="HN8" s="159">
        <v>2.5437285375712429E-4</v>
      </c>
      <c r="HO8" s="159">
        <v>6.6197419519666066E-5</v>
      </c>
      <c r="HP8" s="159">
        <v>1.5367217310262684E-2</v>
      </c>
      <c r="HQ8" s="159">
        <v>2.0666204313748108E-5</v>
      </c>
      <c r="HR8" s="159">
        <v>2.8720949348061165E-4</v>
      </c>
      <c r="HS8" s="159">
        <v>3.3673168679871768E-5</v>
      </c>
      <c r="HU8" s="159">
        <v>1.5652860659479554E-4</v>
      </c>
      <c r="HV8" s="159">
        <v>2.0787899867569443E-7</v>
      </c>
      <c r="HW8" s="159">
        <v>9.6523317591912419E-2</v>
      </c>
      <c r="HX8" s="159">
        <v>4.9153393755937019E-6</v>
      </c>
      <c r="HY8" s="159">
        <v>2.542317959800839E-6</v>
      </c>
      <c r="HZ8" s="159">
        <v>7.6245298322365643E-5</v>
      </c>
      <c r="IA8" s="159">
        <v>1.4407744395803976E-7</v>
      </c>
      <c r="IB8" s="159">
        <v>2.2121231260509387E-6</v>
      </c>
      <c r="IC8" s="159">
        <v>6.3206351944976645E-6</v>
      </c>
      <c r="ID8" s="159">
        <v>7.1043215154298122E-7</v>
      </c>
      <c r="IE8" s="159">
        <v>2.4097638391966257E-7</v>
      </c>
      <c r="IF8" s="159">
        <v>5.3797783270456383E-7</v>
      </c>
      <c r="IG8" s="159">
        <v>1.4936849685884555E-6</v>
      </c>
      <c r="IH8" s="159">
        <v>8.2219907077562749E-7</v>
      </c>
      <c r="II8" s="159">
        <v>1.1226719998972872E-6</v>
      </c>
      <c r="IJ8" s="159">
        <v>3.4576900457999093E-7</v>
      </c>
      <c r="IK8" s="159">
        <v>1.088332019624304E-6</v>
      </c>
      <c r="IL8" s="159">
        <v>1.9438720523061825E-6</v>
      </c>
      <c r="IM8" s="159">
        <v>1.1928523513037158E-6</v>
      </c>
      <c r="IN8" s="159">
        <v>7.2040131122208124E-5</v>
      </c>
      <c r="IO8" s="159">
        <v>1.9337442624143959E-5</v>
      </c>
      <c r="IP8" s="159">
        <v>4.4825543264262581E-6</v>
      </c>
      <c r="IQ8" s="159">
        <v>2.881571010779983E-5</v>
      </c>
      <c r="IR8" s="159">
        <v>7.4894736040416346E-6</v>
      </c>
      <c r="IS8" s="159">
        <v>2.7350267700474005E-5</v>
      </c>
      <c r="IT8" s="159">
        <v>1.9477251723900588E-5</v>
      </c>
      <c r="IU8" s="159">
        <v>9.7192653235750557E-6</v>
      </c>
      <c r="IV8" s="159">
        <v>3.2745335173513407E-5</v>
      </c>
      <c r="IW8" s="159">
        <v>1.8920296587718154E-4</v>
      </c>
      <c r="IX8" s="159">
        <v>7.234222017726709E-5</v>
      </c>
      <c r="IY8" s="159">
        <v>3.9782901566640208E-4</v>
      </c>
      <c r="IZ8" s="159">
        <v>1.0212980412016594E-3</v>
      </c>
      <c r="JA8" s="159">
        <v>2.0004636086372795E-4</v>
      </c>
      <c r="JB8" s="159">
        <v>6.1190245468222004E-5</v>
      </c>
      <c r="JC8" s="159">
        <v>1.2506274531350342E-2</v>
      </c>
      <c r="JD8" s="159">
        <v>2.0666204313748108E-5</v>
      </c>
      <c r="JE8" s="159">
        <v>2.8450488513246807E-4</v>
      </c>
      <c r="JF8" s="159">
        <v>2.1586514676915056E-5</v>
      </c>
    </row>
    <row r="9" spans="1:266">
      <c r="A9" s="15"/>
      <c r="B9" s="15" t="s">
        <v>133</v>
      </c>
      <c r="C9" s="15" t="s">
        <v>45</v>
      </c>
      <c r="D9" s="14">
        <v>803</v>
      </c>
      <c r="E9" s="14">
        <v>51</v>
      </c>
      <c r="F9" s="14">
        <v>1407</v>
      </c>
      <c r="G9" s="14">
        <v>22264</v>
      </c>
      <c r="H9" s="14">
        <v>2037</v>
      </c>
      <c r="I9" s="14">
        <v>558</v>
      </c>
      <c r="J9" s="14">
        <v>7</v>
      </c>
      <c r="K9" s="14">
        <v>1423</v>
      </c>
      <c r="L9" s="14">
        <v>288</v>
      </c>
      <c r="M9" s="14">
        <v>79</v>
      </c>
      <c r="N9" s="14">
        <v>55</v>
      </c>
      <c r="O9" s="14">
        <v>314</v>
      </c>
      <c r="P9" s="14">
        <v>372</v>
      </c>
      <c r="Q9" s="14">
        <v>813</v>
      </c>
      <c r="R9" s="14">
        <v>688</v>
      </c>
      <c r="S9" s="14">
        <v>976</v>
      </c>
      <c r="T9" s="14">
        <v>1393</v>
      </c>
      <c r="U9" s="14">
        <v>720</v>
      </c>
      <c r="V9" s="14">
        <v>2421</v>
      </c>
      <c r="W9" s="14">
        <v>4990</v>
      </c>
      <c r="X9" s="14">
        <v>30839</v>
      </c>
      <c r="Y9" s="14">
        <v>151</v>
      </c>
      <c r="Z9" s="14">
        <v>598</v>
      </c>
      <c r="AA9" s="14">
        <v>894</v>
      </c>
      <c r="AB9" s="14">
        <v>79203</v>
      </c>
      <c r="AC9" s="14">
        <v>20917</v>
      </c>
      <c r="AD9" s="14">
        <v>378</v>
      </c>
      <c r="AE9" s="14">
        <v>13919</v>
      </c>
      <c r="AF9" s="14">
        <v>33334</v>
      </c>
      <c r="AG9" s="14">
        <v>19803</v>
      </c>
      <c r="AH9" s="14">
        <v>3926</v>
      </c>
      <c r="AI9" s="14">
        <v>20479</v>
      </c>
      <c r="AJ9" s="14">
        <v>15179</v>
      </c>
      <c r="AK9" s="14">
        <v>67885</v>
      </c>
      <c r="AL9" s="14">
        <v>29750</v>
      </c>
      <c r="AM9" s="14">
        <v>5653</v>
      </c>
      <c r="AN9" s="14">
        <v>307</v>
      </c>
      <c r="AO9" s="14">
        <v>7033</v>
      </c>
      <c r="AP9" s="14">
        <v>384874</v>
      </c>
      <c r="AQ9" s="14">
        <v>391907</v>
      </c>
      <c r="AR9" s="14">
        <v>25455</v>
      </c>
      <c r="AS9" s="14">
        <v>568185</v>
      </c>
      <c r="AT9" s="14">
        <v>0</v>
      </c>
      <c r="AU9" s="14">
        <v>43</v>
      </c>
      <c r="AV9" s="14">
        <v>100372</v>
      </c>
      <c r="AW9" s="14">
        <v>24548</v>
      </c>
      <c r="AX9" s="14">
        <v>718603</v>
      </c>
      <c r="AY9" s="14">
        <v>1110510</v>
      </c>
      <c r="AZ9" s="14">
        <v>19035</v>
      </c>
      <c r="BA9" s="14">
        <v>0</v>
      </c>
      <c r="BB9" s="14">
        <v>35333</v>
      </c>
      <c r="BC9" s="14">
        <v>54368</v>
      </c>
      <c r="BD9" s="14">
        <v>5368</v>
      </c>
      <c r="BE9" s="14">
        <v>5368</v>
      </c>
      <c r="BF9" s="14">
        <v>59736</v>
      </c>
      <c r="BG9" s="14">
        <v>778339</v>
      </c>
      <c r="BH9" s="14">
        <v>1170246</v>
      </c>
      <c r="BI9" s="14">
        <v>-286394</v>
      </c>
      <c r="BJ9" s="14">
        <v>0</v>
      </c>
      <c r="BK9" s="14">
        <v>-50464</v>
      </c>
      <c r="BL9" s="14">
        <v>-336858</v>
      </c>
      <c r="BM9" s="14">
        <v>-655887</v>
      </c>
      <c r="BN9" s="14">
        <v>-40181</v>
      </c>
      <c r="BO9" s="14">
        <v>-54424</v>
      </c>
      <c r="BP9" s="14">
        <v>-750492</v>
      </c>
      <c r="BQ9" s="14">
        <v>-1087350</v>
      </c>
      <c r="BR9" s="14">
        <v>-309011</v>
      </c>
      <c r="BS9" s="14">
        <v>82896</v>
      </c>
      <c r="BU9" s="159">
        <f t="shared" si="26"/>
        <v>7.8945298674741437E-3</v>
      </c>
      <c r="BV9" s="159">
        <f t="shared" si="27"/>
        <v>5.3414327607875997E-3</v>
      </c>
      <c r="BW9" s="159">
        <f t="shared" si="28"/>
        <v>1.2109163202602567E-3</v>
      </c>
      <c r="BX9" s="159">
        <f t="shared" si="29"/>
        <v>0.26857749469214437</v>
      </c>
      <c r="BY9" s="159">
        <f t="shared" si="30"/>
        <v>7.1457637583139224E-3</v>
      </c>
      <c r="BZ9" s="159">
        <f t="shared" si="31"/>
        <v>1.0916026800997702E-3</v>
      </c>
      <c r="CA9" s="159">
        <f t="shared" si="32"/>
        <v>2.3594445193474451E-4</v>
      </c>
      <c r="CB9" s="159">
        <f t="shared" si="33"/>
        <v>7.0969736868354378E-3</v>
      </c>
      <c r="CC9" s="159">
        <f t="shared" si="34"/>
        <v>1.7653765523667079E-3</v>
      </c>
      <c r="CD9" s="159">
        <f t="shared" si="35"/>
        <v>4.7579756319374595E-4</v>
      </c>
      <c r="CE9" s="159">
        <f t="shared" si="36"/>
        <v>7.3694929788830526E-4</v>
      </c>
      <c r="CF9" s="159">
        <f t="shared" si="37"/>
        <v>1.357632358345764E-3</v>
      </c>
      <c r="CG9" s="159">
        <f t="shared" si="38"/>
        <v>1.3853768262208632E-3</v>
      </c>
      <c r="CH9" s="159">
        <f t="shared" si="39"/>
        <v>2.2667644377281052E-3</v>
      </c>
      <c r="CI9" s="159">
        <f t="shared" si="40"/>
        <v>1.2659648657948439E-3</v>
      </c>
      <c r="CJ9" s="159">
        <f t="shared" si="41"/>
        <v>3.1814951723418542E-3</v>
      </c>
      <c r="CK9" s="159">
        <f t="shared" si="42"/>
        <v>2.0754770393834059E-3</v>
      </c>
      <c r="CL9" s="159">
        <f t="shared" si="43"/>
        <v>1.2759894234654456E-3</v>
      </c>
      <c r="CM9" s="159">
        <f t="shared" si="44"/>
        <v>1.2485070516668421E-3</v>
      </c>
      <c r="CN9" s="159">
        <f t="shared" si="45"/>
        <v>3.8424813651204335E-3</v>
      </c>
      <c r="CO9" s="159">
        <f t="shared" si="46"/>
        <v>3.6950457941730451E-3</v>
      </c>
      <c r="CP9" s="159">
        <f t="shared" si="47"/>
        <v>1.0838497769853472E-4</v>
      </c>
      <c r="CQ9" s="159">
        <f t="shared" si="48"/>
        <v>9.1609602156961874E-4</v>
      </c>
      <c r="CR9" s="159">
        <f t="shared" si="49"/>
        <v>1.9468768306413152E-3</v>
      </c>
      <c r="CS9" s="159">
        <f t="shared" si="50"/>
        <v>3.280585966673574E-3</v>
      </c>
      <c r="CT9" s="159">
        <f t="shared" si="51"/>
        <v>1.8756885759742201E-3</v>
      </c>
      <c r="CU9" s="159">
        <f t="shared" si="52"/>
        <v>2.5560645369780378E-5</v>
      </c>
      <c r="CV9" s="159">
        <f t="shared" si="53"/>
        <v>1.8434987564098302E-3</v>
      </c>
      <c r="CW9" s="159">
        <f t="shared" si="54"/>
        <v>1.4789712245281881E-3</v>
      </c>
      <c r="CX9" s="159">
        <f t="shared" si="55"/>
        <v>2.9690055787859205E-3</v>
      </c>
      <c r="CY9" s="159">
        <f t="shared" si="56"/>
        <v>5.5754049375706597E-4</v>
      </c>
      <c r="CZ9" s="159">
        <f t="shared" si="57"/>
        <v>2.8132264364983403E-3</v>
      </c>
      <c r="DA9" s="159">
        <f t="shared" si="58"/>
        <v>2.5746319288961258E-2</v>
      </c>
      <c r="DB9" s="159">
        <f t="shared" si="59"/>
        <v>2.6432213433202466E-3</v>
      </c>
      <c r="DC9" s="159">
        <f t="shared" si="60"/>
        <v>2.9652886795743937E-3</v>
      </c>
      <c r="DD9" s="159">
        <f t="shared" si="61"/>
        <v>1.9503662327535941E-2</v>
      </c>
      <c r="DE9" s="159">
        <f t="shared" si="62"/>
        <v>4.0910805116649101E-4</v>
      </c>
      <c r="DF9" s="159">
        <f t="shared" si="63"/>
        <v>2.2903222665469433E-4</v>
      </c>
      <c r="DH9" s="14">
        <v>0</v>
      </c>
      <c r="DI9" s="14">
        <v>0</v>
      </c>
      <c r="DJ9" s="14">
        <v>0</v>
      </c>
      <c r="DK9" s="14">
        <v>1</v>
      </c>
      <c r="DL9" s="14">
        <v>0</v>
      </c>
      <c r="DM9" s="14">
        <v>0</v>
      </c>
      <c r="DN9" s="14">
        <v>0</v>
      </c>
      <c r="DO9" s="14">
        <v>0</v>
      </c>
      <c r="DP9" s="14">
        <v>0</v>
      </c>
      <c r="DQ9" s="14">
        <v>0</v>
      </c>
      <c r="DR9" s="14">
        <v>0</v>
      </c>
      <c r="DS9" s="14">
        <v>0</v>
      </c>
      <c r="DT9" s="14">
        <v>0</v>
      </c>
      <c r="DU9" s="14">
        <v>0</v>
      </c>
      <c r="DV9" s="14">
        <v>0</v>
      </c>
      <c r="DW9" s="14">
        <v>0</v>
      </c>
      <c r="DX9" s="14">
        <v>0</v>
      </c>
      <c r="DY9" s="14">
        <v>0</v>
      </c>
      <c r="DZ9" s="14">
        <v>0</v>
      </c>
      <c r="EA9" s="14">
        <v>0</v>
      </c>
      <c r="EB9" s="14">
        <v>0</v>
      </c>
      <c r="EC9" s="14">
        <v>0</v>
      </c>
      <c r="ED9" s="14">
        <v>0</v>
      </c>
      <c r="EE9" s="14">
        <v>0</v>
      </c>
      <c r="EF9" s="14">
        <v>0</v>
      </c>
      <c r="EG9" s="14">
        <v>0</v>
      </c>
      <c r="EH9" s="14">
        <v>0</v>
      </c>
      <c r="EI9" s="14">
        <v>0</v>
      </c>
      <c r="EJ9" s="14">
        <v>0</v>
      </c>
      <c r="EK9" s="14">
        <v>0</v>
      </c>
      <c r="EL9" s="14">
        <v>0</v>
      </c>
      <c r="EM9" s="14">
        <v>0</v>
      </c>
      <c r="EN9" s="14">
        <v>0</v>
      </c>
      <c r="EO9" s="14">
        <v>0</v>
      </c>
      <c r="EP9" s="14">
        <v>0</v>
      </c>
      <c r="EQ9" s="14">
        <v>0</v>
      </c>
      <c r="ER9" s="14">
        <v>0</v>
      </c>
      <c r="ES9" s="14">
        <v>0</v>
      </c>
      <c r="EU9" s="14">
        <f>IF(EU$5=$C9,-'1'!$BQ9/('1'!$AQ9+'1'!$BG9-'1'!$BE9-'1'!$BC9),0)</f>
        <v>0</v>
      </c>
      <c r="EV9" s="14">
        <f>IF(EV$5=$C9,-'1'!$BQ9/('1'!$AQ9+'1'!$BG9-'1'!$BE9-'1'!$BC9),0)</f>
        <v>0</v>
      </c>
      <c r="EW9" s="14">
        <f>IF(EW$5=$C9,-'1'!$BQ9/('1'!$AQ9+'1'!$BG9-'1'!$BE9-'1'!$BC9),0)</f>
        <v>0</v>
      </c>
      <c r="EX9" s="14">
        <f>IF(EX$5=$C9,-'1'!$BQ9/('1'!$AQ9+'1'!$BG9-'1'!$BE9-'1'!$BC9),0)</f>
        <v>0.97914471729205499</v>
      </c>
      <c r="EY9" s="14">
        <f>IF(EY$5=$C9,-'1'!$BQ9/('1'!$AQ9+'1'!$BG9-'1'!$BE9-'1'!$BC9),0)</f>
        <v>0</v>
      </c>
      <c r="EZ9" s="14">
        <f>IF(EZ$5=$C9,-'1'!$BQ9/('1'!$AQ9+'1'!$BG9-'1'!$BE9-'1'!$BC9),0)</f>
        <v>0</v>
      </c>
      <c r="FA9" s="14">
        <f>IF(FA$5=$C9,-'1'!$BQ9/('1'!$AQ9+'1'!$BG9-'1'!$BE9-'1'!$BC9),0)</f>
        <v>0</v>
      </c>
      <c r="FB9" s="14">
        <f>IF(FB$5=$C9,-'1'!$BQ9/('1'!$AQ9+'1'!$BG9-'1'!$BE9-'1'!$BC9),0)</f>
        <v>0</v>
      </c>
      <c r="FC9" s="14">
        <f>IF(FC$5=$C9,-'1'!$BQ9/('1'!$AQ9+'1'!$BG9-'1'!$BE9-'1'!$BC9),0)</f>
        <v>0</v>
      </c>
      <c r="FD9" s="14">
        <f>IF(FD$5=$C9,-'1'!$BQ9/('1'!$AQ9+'1'!$BG9-'1'!$BE9-'1'!$BC9),0)</f>
        <v>0</v>
      </c>
      <c r="FE9" s="14">
        <f>IF(FE$5=$C9,-'1'!$BQ9/('1'!$AQ9+'1'!$BG9-'1'!$BE9-'1'!$BC9),0)</f>
        <v>0</v>
      </c>
      <c r="FF9" s="14">
        <f>IF(FF$5=$C9,-'1'!$BQ9/('1'!$AQ9+'1'!$BG9-'1'!$BE9-'1'!$BC9),0)</f>
        <v>0</v>
      </c>
      <c r="FG9" s="14">
        <f>IF(FG$5=$C9,-'1'!$BQ9/('1'!$AQ9+'1'!$BG9-'1'!$BE9-'1'!$BC9),0)</f>
        <v>0</v>
      </c>
      <c r="FH9" s="14">
        <f>IF(FH$5=$C9,-'1'!$BQ9/('1'!$AQ9+'1'!$BG9-'1'!$BE9-'1'!$BC9),0)</f>
        <v>0</v>
      </c>
      <c r="FI9" s="14">
        <f>IF(FI$5=$C9,-'1'!$BQ9/('1'!$AQ9+'1'!$BG9-'1'!$BE9-'1'!$BC9),0)</f>
        <v>0</v>
      </c>
      <c r="FJ9" s="14">
        <f>IF(FJ$5=$C9,-'1'!$BQ9/('1'!$AQ9+'1'!$BG9-'1'!$BE9-'1'!$BC9),0)</f>
        <v>0</v>
      </c>
      <c r="FK9" s="14">
        <f>IF(FK$5=$C9,-'1'!$BQ9/('1'!$AQ9+'1'!$BG9-'1'!$BE9-'1'!$BC9),0)</f>
        <v>0</v>
      </c>
      <c r="FL9" s="14">
        <f>IF(FL$5=$C9,-'1'!$BQ9/('1'!$AQ9+'1'!$BG9-'1'!$BE9-'1'!$BC9),0)</f>
        <v>0</v>
      </c>
      <c r="FM9" s="14">
        <f>IF(FM$5=$C9,-'1'!$BQ9/('1'!$AQ9+'1'!$BG9-'1'!$BE9-'1'!$BC9),0)</f>
        <v>0</v>
      </c>
      <c r="FN9" s="14">
        <f>IF(FN$5=$C9,-'1'!$BQ9/('1'!$AQ9+'1'!$BG9-'1'!$BE9-'1'!$BC9),0)</f>
        <v>0</v>
      </c>
      <c r="FO9" s="14">
        <f>IF(FO$5=$C9,-'1'!$BQ9/('1'!$AQ9+'1'!$BG9-'1'!$BE9-'1'!$BC9),0)</f>
        <v>0</v>
      </c>
      <c r="FP9" s="14">
        <f>IF(FP$5=$C9,-'1'!$BQ9/('1'!$AQ9+'1'!$BG9-'1'!$BE9-'1'!$BC9),0)</f>
        <v>0</v>
      </c>
      <c r="FQ9" s="14">
        <f>IF(FQ$5=$C9,-'1'!$BQ9/('1'!$AQ9+'1'!$BG9-'1'!$BE9-'1'!$BC9),0)</f>
        <v>0</v>
      </c>
      <c r="FR9" s="14">
        <f>IF(FR$5=$C9,-'1'!$BQ9/('1'!$AQ9+'1'!$BG9-'1'!$BE9-'1'!$BC9),0)</f>
        <v>0</v>
      </c>
      <c r="FS9" s="14">
        <f>IF(FS$5=$C9,-'1'!$BQ9/('1'!$AQ9+'1'!$BG9-'1'!$BE9-'1'!$BC9),0)</f>
        <v>0</v>
      </c>
      <c r="FT9" s="14">
        <f>IF(FT$5=$C9,-'1'!$BQ9/('1'!$AQ9+'1'!$BG9-'1'!$BE9-'1'!$BC9),0)</f>
        <v>0</v>
      </c>
      <c r="FU9" s="14">
        <f>IF(FU$5=$C9,-'1'!$BQ9/('1'!$AQ9+'1'!$BG9-'1'!$BE9-'1'!$BC9),0)</f>
        <v>0</v>
      </c>
      <c r="FV9" s="14">
        <f>IF(FV$5=$C9,-'1'!$BQ9/('1'!$AQ9+'1'!$BG9-'1'!$BE9-'1'!$BC9),0)</f>
        <v>0</v>
      </c>
      <c r="FW9" s="14">
        <f>IF(FW$5=$C9,-'1'!$BQ9/('1'!$AQ9+'1'!$BG9-'1'!$BE9-'1'!$BC9),0)</f>
        <v>0</v>
      </c>
      <c r="FX9" s="14">
        <f>IF(FX$5=$C9,-'1'!$BQ9/('1'!$AQ9+'1'!$BG9-'1'!$BE9-'1'!$BC9),0)</f>
        <v>0</v>
      </c>
      <c r="FY9" s="14">
        <f>IF(FY$5=$C9,-'1'!$BQ9/('1'!$AQ9+'1'!$BG9-'1'!$BE9-'1'!$BC9),0)</f>
        <v>0</v>
      </c>
      <c r="FZ9" s="14">
        <f>IF(FZ$5=$C9,-'1'!$BQ9/('1'!$AQ9+'1'!$BG9-'1'!$BE9-'1'!$BC9),0)</f>
        <v>0</v>
      </c>
      <c r="GA9" s="14">
        <f>IF(GA$5=$C9,-'1'!$BQ9/('1'!$AQ9+'1'!$BG9-'1'!$BE9-'1'!$BC9),0)</f>
        <v>0</v>
      </c>
      <c r="GB9" s="14">
        <f>IF(GB$5=$C9,-'1'!$BQ9/('1'!$AQ9+'1'!$BG9-'1'!$BE9-'1'!$BC9),0)</f>
        <v>0</v>
      </c>
      <c r="GC9" s="14">
        <f>IF(GC$5=$C9,-'1'!$BQ9/('1'!$AQ9+'1'!$BG9-'1'!$BE9-'1'!$BC9),0)</f>
        <v>0</v>
      </c>
      <c r="GD9" s="14">
        <f>IF(GD$5=$C9,-'1'!$BQ9/('1'!$AQ9+'1'!$BG9-'1'!$BE9-'1'!$BC9),0)</f>
        <v>0</v>
      </c>
      <c r="GE9" s="14">
        <f>IF(GE$5=$C9,-'1'!$BQ9/('1'!$AQ9+'1'!$BG9-'1'!$BE9-'1'!$BC9),0)</f>
        <v>0</v>
      </c>
      <c r="GF9" s="14">
        <f>IF(GF$5=$C9,-'1'!$BQ9/('1'!$AQ9+'1'!$BG9-'1'!$BE9-'1'!$BC9),0)</f>
        <v>0</v>
      </c>
      <c r="GH9" s="159">
        <v>1.7613940419460499E-4</v>
      </c>
      <c r="GI9" s="159">
        <v>1.2924607942524331E-4</v>
      </c>
      <c r="GJ9" s="159">
        <v>3.8368789080042771E-5</v>
      </c>
      <c r="GK9" s="159">
        <v>1.0056453787785371</v>
      </c>
      <c r="GL9" s="159">
        <v>1.6296613252735127E-4</v>
      </c>
      <c r="GM9" s="159">
        <v>3.5051506272463012E-5</v>
      </c>
      <c r="GN9" s="159">
        <v>1.3228737047961271E-5</v>
      </c>
      <c r="GO9" s="159">
        <v>1.6006509498501018E-4</v>
      </c>
      <c r="GP9" s="159">
        <v>4.9333519225366529E-5</v>
      </c>
      <c r="GQ9" s="159">
        <v>1.6139341887509279E-5</v>
      </c>
      <c r="GR9" s="159">
        <v>2.1934189258466368E-5</v>
      </c>
      <c r="GS9" s="159">
        <v>3.6772175829447132E-5</v>
      </c>
      <c r="GT9" s="159">
        <v>3.9248815299172928E-5</v>
      </c>
      <c r="GU9" s="159">
        <v>5.6801123284942504E-5</v>
      </c>
      <c r="GV9" s="159">
        <v>3.5870543575435471E-5</v>
      </c>
      <c r="GW9" s="159">
        <v>7.4395933718530806E-5</v>
      </c>
      <c r="GX9" s="159">
        <v>5.2069397421365713E-5</v>
      </c>
      <c r="GY9" s="159">
        <v>3.5668723702365692E-5</v>
      </c>
      <c r="GZ9" s="159">
        <v>3.5338740294866132E-5</v>
      </c>
      <c r="HA9" s="159">
        <v>9.2932967702236659E-5</v>
      </c>
      <c r="HB9" s="159">
        <v>9.2770242415719816E-5</v>
      </c>
      <c r="HC9" s="159">
        <v>1.0964237529372638E-5</v>
      </c>
      <c r="HD9" s="159">
        <v>4.5033873685828952E-5</v>
      </c>
      <c r="HE9" s="159">
        <v>5.0994501358343723E-5</v>
      </c>
      <c r="HF9" s="159">
        <v>7.8378662895533605E-5</v>
      </c>
      <c r="HG9" s="159">
        <v>5.2876335908425858E-5</v>
      </c>
      <c r="HH9" s="159">
        <v>7.9513117245744867E-6</v>
      </c>
      <c r="HI9" s="159">
        <v>5.7494810029998747E-5</v>
      </c>
      <c r="HJ9" s="159">
        <v>5.4703231291483227E-5</v>
      </c>
      <c r="HK9" s="159">
        <v>7.8837629892591663E-5</v>
      </c>
      <c r="HL9" s="159">
        <v>2.4508799949552786E-5</v>
      </c>
      <c r="HM9" s="159">
        <v>7.0744330244612227E-5</v>
      </c>
      <c r="HN9" s="159">
        <v>5.586610133608927E-4</v>
      </c>
      <c r="HO9" s="159">
        <v>7.6916759333194433E-5</v>
      </c>
      <c r="HP9" s="159">
        <v>7.6915357580202405E-5</v>
      </c>
      <c r="HQ9" s="159">
        <v>4.3321229926549057E-4</v>
      </c>
      <c r="HR9" s="159">
        <v>3.4796031001923397E-5</v>
      </c>
      <c r="HS9" s="159">
        <v>2.4378935211028681E-5</v>
      </c>
      <c r="HU9" s="159">
        <v>1.305175224882124E-5</v>
      </c>
      <c r="HV9" s="159">
        <v>1.1743977310359687E-6</v>
      </c>
      <c r="HW9" s="159">
        <v>3.6308225690964869E-6</v>
      </c>
      <c r="HX9" s="159">
        <v>2.0973018678364836E-2</v>
      </c>
      <c r="HY9" s="159">
        <v>8.4349805360470656E-6</v>
      </c>
      <c r="HZ9" s="159">
        <v>2.054761975533059E-6</v>
      </c>
      <c r="IA9" s="159">
        <v>2.0712725202897836E-7</v>
      </c>
      <c r="IB9" s="159">
        <v>1.2603404037988694E-5</v>
      </c>
      <c r="IC9" s="159">
        <v>8.7620999792968668E-6</v>
      </c>
      <c r="ID9" s="159">
        <v>1.8917386351191626E-6</v>
      </c>
      <c r="IE9" s="159">
        <v>6.4308637479910364E-7</v>
      </c>
      <c r="IF9" s="159">
        <v>2.183871650292731E-6</v>
      </c>
      <c r="IG9" s="159">
        <v>5.2171754059632537E-6</v>
      </c>
      <c r="IH9" s="159">
        <v>4.3125681280153275E-6</v>
      </c>
      <c r="II9" s="159">
        <v>4.4308125140261804E-6</v>
      </c>
      <c r="IJ9" s="159">
        <v>3.1552827884682634E-6</v>
      </c>
      <c r="IK9" s="159">
        <v>6.5856639570926967E-6</v>
      </c>
      <c r="IL9" s="159">
        <v>6.3795575186973598E-6</v>
      </c>
      <c r="IM9" s="159">
        <v>6.2566069865355451E-6</v>
      </c>
      <c r="IN9" s="159">
        <v>2.3918002233772195E-5</v>
      </c>
      <c r="IO9" s="159">
        <v>9.2770242415719816E-5</v>
      </c>
      <c r="IP9" s="159">
        <v>5.528812470320757E-6</v>
      </c>
      <c r="IQ9" s="159">
        <v>4.114927062681313E-5</v>
      </c>
      <c r="IR9" s="159">
        <v>2.9669202602227601E-5</v>
      </c>
      <c r="IS9" s="159">
        <v>6.4090068032519754E-5</v>
      </c>
      <c r="IT9" s="159">
        <v>5.0257294003198289E-5</v>
      </c>
      <c r="IU9" s="159">
        <v>7.7427778748989118E-6</v>
      </c>
      <c r="IV9" s="159">
        <v>3.0915455468113635E-5</v>
      </c>
      <c r="IW9" s="159">
        <v>4.5411228084721956E-5</v>
      </c>
      <c r="IX9" s="159">
        <v>7.8837629892591663E-5</v>
      </c>
      <c r="IY9" s="159">
        <v>2.3545140484985897E-5</v>
      </c>
      <c r="IZ9" s="159">
        <v>6.97262358614424E-5</v>
      </c>
      <c r="JA9" s="159">
        <v>4.3934759951231249E-4</v>
      </c>
      <c r="JB9" s="159">
        <v>7.1098774217627782E-5</v>
      </c>
      <c r="JC9" s="159">
        <v>6.2595885654105249E-5</v>
      </c>
      <c r="JD9" s="159">
        <v>4.3321229926549057E-4</v>
      </c>
      <c r="JE9" s="159">
        <v>3.4468362042274547E-5</v>
      </c>
      <c r="JF9" s="159">
        <v>1.5628355256480602E-5</v>
      </c>
    </row>
    <row r="10" spans="1:266">
      <c r="A10" s="15"/>
      <c r="B10" s="15" t="s">
        <v>134</v>
      </c>
      <c r="C10" s="15" t="s">
        <v>7</v>
      </c>
      <c r="D10" s="14">
        <v>2003</v>
      </c>
      <c r="E10" s="14">
        <v>29</v>
      </c>
      <c r="F10" s="14">
        <v>18092</v>
      </c>
      <c r="G10" s="14">
        <v>582</v>
      </c>
      <c r="H10" s="14">
        <v>60186</v>
      </c>
      <c r="I10" s="14">
        <v>15477</v>
      </c>
      <c r="J10" s="14">
        <v>1</v>
      </c>
      <c r="K10" s="14">
        <v>1463</v>
      </c>
      <c r="L10" s="14">
        <v>2579</v>
      </c>
      <c r="M10" s="14">
        <v>73</v>
      </c>
      <c r="N10" s="14">
        <v>151</v>
      </c>
      <c r="O10" s="14">
        <v>870</v>
      </c>
      <c r="P10" s="14">
        <v>486</v>
      </c>
      <c r="Q10" s="14">
        <v>379</v>
      </c>
      <c r="R10" s="14">
        <v>2926</v>
      </c>
      <c r="S10" s="14">
        <v>2328</v>
      </c>
      <c r="T10" s="14">
        <v>3528</v>
      </c>
      <c r="U10" s="14">
        <v>3294</v>
      </c>
      <c r="V10" s="14">
        <v>1434</v>
      </c>
      <c r="W10" s="14">
        <v>90817</v>
      </c>
      <c r="X10" s="14">
        <v>401738</v>
      </c>
      <c r="Y10" s="14">
        <v>1271</v>
      </c>
      <c r="Z10" s="14">
        <v>2385</v>
      </c>
      <c r="AA10" s="14">
        <v>1665</v>
      </c>
      <c r="AB10" s="14">
        <v>158682</v>
      </c>
      <c r="AC10" s="14">
        <v>52504</v>
      </c>
      <c r="AD10" s="14">
        <v>6010</v>
      </c>
      <c r="AE10" s="14">
        <v>33290</v>
      </c>
      <c r="AF10" s="14">
        <v>417378</v>
      </c>
      <c r="AG10" s="14">
        <v>8738</v>
      </c>
      <c r="AH10" s="14">
        <v>45475</v>
      </c>
      <c r="AI10" s="14">
        <v>40972</v>
      </c>
      <c r="AJ10" s="14">
        <v>13025</v>
      </c>
      <c r="AK10" s="14">
        <v>105202</v>
      </c>
      <c r="AL10" s="14">
        <v>55964</v>
      </c>
      <c r="AM10" s="14">
        <v>125197</v>
      </c>
      <c r="AN10" s="14">
        <v>730</v>
      </c>
      <c r="AO10" s="14">
        <v>41162</v>
      </c>
      <c r="AP10" s="14">
        <v>1676924</v>
      </c>
      <c r="AQ10" s="14">
        <v>1718086</v>
      </c>
      <c r="AR10" s="14">
        <v>16574</v>
      </c>
      <c r="AS10" s="14">
        <v>41161</v>
      </c>
      <c r="AT10" s="14">
        <v>33</v>
      </c>
      <c r="AU10" s="14">
        <v>1094</v>
      </c>
      <c r="AV10" s="14">
        <v>89157</v>
      </c>
      <c r="AW10" s="14">
        <v>-10953</v>
      </c>
      <c r="AX10" s="14">
        <v>137066</v>
      </c>
      <c r="AY10" s="14">
        <v>1855152</v>
      </c>
      <c r="AZ10" s="14">
        <v>179306</v>
      </c>
      <c r="BA10" s="14">
        <v>0</v>
      </c>
      <c r="BB10" s="14">
        <v>5187</v>
      </c>
      <c r="BC10" s="14">
        <v>184493</v>
      </c>
      <c r="BD10" s="14">
        <v>4550</v>
      </c>
      <c r="BE10" s="14">
        <v>4550</v>
      </c>
      <c r="BF10" s="14">
        <v>189043</v>
      </c>
      <c r="BG10" s="14">
        <v>326109</v>
      </c>
      <c r="BH10" s="14">
        <v>2044195</v>
      </c>
      <c r="BI10" s="14">
        <v>-1439137</v>
      </c>
      <c r="BJ10" s="14">
        <v>0</v>
      </c>
      <c r="BK10" s="14">
        <v>-3717</v>
      </c>
      <c r="BL10" s="14">
        <v>-1442854</v>
      </c>
      <c r="BM10" s="14">
        <v>-289939</v>
      </c>
      <c r="BN10" s="14">
        <v>-3027</v>
      </c>
      <c r="BO10" s="14">
        <v>-23311</v>
      </c>
      <c r="BP10" s="14">
        <v>-316277</v>
      </c>
      <c r="BQ10" s="14">
        <v>-1759131</v>
      </c>
      <c r="BR10" s="14">
        <v>-1433022</v>
      </c>
      <c r="BS10" s="14">
        <v>285064</v>
      </c>
      <c r="BU10" s="159">
        <f t="shared" si="26"/>
        <v>1.9692083841283573E-2</v>
      </c>
      <c r="BV10" s="159">
        <f t="shared" si="27"/>
        <v>3.0372852953498117E-3</v>
      </c>
      <c r="BW10" s="159">
        <f t="shared" si="28"/>
        <v>1.557064539171895E-2</v>
      </c>
      <c r="BX10" s="159">
        <f t="shared" si="29"/>
        <v>7.020845396641575E-3</v>
      </c>
      <c r="BY10" s="159">
        <f t="shared" si="30"/>
        <v>0.2111315353745124</v>
      </c>
      <c r="BZ10" s="159">
        <f t="shared" si="31"/>
        <v>3.0277302293735021E-2</v>
      </c>
      <c r="CA10" s="159">
        <f t="shared" si="32"/>
        <v>3.3706350276392071E-5</v>
      </c>
      <c r="CB10" s="159">
        <f t="shared" si="33"/>
        <v>7.2964669738863289E-3</v>
      </c>
      <c r="CC10" s="159">
        <f t="shared" si="34"/>
        <v>1.5808701835256039E-2</v>
      </c>
      <c r="CD10" s="159">
        <f t="shared" si="35"/>
        <v>4.3966103940687917E-4</v>
      </c>
      <c r="CE10" s="159">
        <f t="shared" si="36"/>
        <v>2.0232607996569837E-3</v>
      </c>
      <c r="CF10" s="159">
        <f t="shared" si="37"/>
        <v>3.7615928400025942E-3</v>
      </c>
      <c r="CG10" s="159">
        <f t="shared" si="38"/>
        <v>1.8099277890949988E-3</v>
      </c>
      <c r="CH10" s="159">
        <f t="shared" si="39"/>
        <v>1.056708145017161E-3</v>
      </c>
      <c r="CI10" s="159">
        <f t="shared" si="40"/>
        <v>5.3840308100519081E-3</v>
      </c>
      <c r="CJ10" s="159">
        <f t="shared" si="41"/>
        <v>7.5886483209137668E-3</v>
      </c>
      <c r="CK10" s="159">
        <f t="shared" si="42"/>
        <v>5.2564845620564652E-3</v>
      </c>
      <c r="CL10" s="159">
        <f t="shared" si="43"/>
        <v>5.837651612354413E-3</v>
      </c>
      <c r="CM10" s="159">
        <f t="shared" si="44"/>
        <v>7.3951223134665484E-4</v>
      </c>
      <c r="CN10" s="159">
        <f t="shared" si="45"/>
        <v>6.9932390808846182E-2</v>
      </c>
      <c r="CO10" s="159">
        <f t="shared" si="46"/>
        <v>4.8135163502691099E-2</v>
      </c>
      <c r="CP10" s="159">
        <f t="shared" si="47"/>
        <v>9.1230004407177238E-4</v>
      </c>
      <c r="CQ10" s="159">
        <f t="shared" si="48"/>
        <v>3.6536605542534122E-3</v>
      </c>
      <c r="CR10" s="159">
        <f t="shared" si="49"/>
        <v>3.625894768476275E-3</v>
      </c>
      <c r="CS10" s="159">
        <f t="shared" si="50"/>
        <v>6.5726038453555562E-3</v>
      </c>
      <c r="CT10" s="159">
        <f t="shared" si="51"/>
        <v>4.7081872636109603E-3</v>
      </c>
      <c r="CU10" s="159">
        <f t="shared" si="52"/>
        <v>4.0640073722851875E-4</v>
      </c>
      <c r="CV10" s="159">
        <f t="shared" si="53"/>
        <v>4.4090863999485053E-3</v>
      </c>
      <c r="CW10" s="159">
        <f t="shared" si="54"/>
        <v>1.8518331185910064E-2</v>
      </c>
      <c r="CX10" s="159">
        <f t="shared" si="55"/>
        <v>1.3100626545185768E-3</v>
      </c>
      <c r="CY10" s="159">
        <f t="shared" si="56"/>
        <v>6.4580117049420722E-3</v>
      </c>
      <c r="CZ10" s="159">
        <f t="shared" si="57"/>
        <v>5.6283760709121538E-3</v>
      </c>
      <c r="DA10" s="159">
        <f t="shared" si="58"/>
        <v>2.2092747133455458E-2</v>
      </c>
      <c r="DB10" s="159">
        <f t="shared" si="59"/>
        <v>4.0962240813136415E-3</v>
      </c>
      <c r="DC10" s="159">
        <f t="shared" si="60"/>
        <v>5.5781316189479459E-3</v>
      </c>
      <c r="DD10" s="159">
        <f t="shared" si="61"/>
        <v>0.4319476406192318</v>
      </c>
      <c r="DE10" s="159">
        <f t="shared" si="62"/>
        <v>9.7279764609621631E-4</v>
      </c>
      <c r="DF10" s="159">
        <f t="shared" si="63"/>
        <v>1.3404556396360769E-3</v>
      </c>
      <c r="DH10" s="14">
        <v>0</v>
      </c>
      <c r="DI10" s="14">
        <v>0</v>
      </c>
      <c r="DJ10" s="14">
        <v>0</v>
      </c>
      <c r="DK10" s="14">
        <v>0</v>
      </c>
      <c r="DL10" s="14">
        <v>1</v>
      </c>
      <c r="DM10" s="14">
        <v>0</v>
      </c>
      <c r="DN10" s="14">
        <v>0</v>
      </c>
      <c r="DO10" s="14">
        <v>0</v>
      </c>
      <c r="DP10" s="14">
        <v>0</v>
      </c>
      <c r="DQ10" s="14">
        <v>0</v>
      </c>
      <c r="DR10" s="14">
        <v>0</v>
      </c>
      <c r="DS10" s="14">
        <v>0</v>
      </c>
      <c r="DT10" s="14">
        <v>0</v>
      </c>
      <c r="DU10" s="14">
        <v>0</v>
      </c>
      <c r="DV10" s="14">
        <v>0</v>
      </c>
      <c r="DW10" s="14">
        <v>0</v>
      </c>
      <c r="DX10" s="14">
        <v>0</v>
      </c>
      <c r="DY10" s="14">
        <v>0</v>
      </c>
      <c r="DZ10" s="14">
        <v>0</v>
      </c>
      <c r="EA10" s="14">
        <v>0</v>
      </c>
      <c r="EB10" s="14">
        <v>0</v>
      </c>
      <c r="EC10" s="14">
        <v>0</v>
      </c>
      <c r="ED10" s="14">
        <v>0</v>
      </c>
      <c r="EE10" s="14">
        <v>0</v>
      </c>
      <c r="EF10" s="14">
        <v>0</v>
      </c>
      <c r="EG10" s="14">
        <v>0</v>
      </c>
      <c r="EH10" s="14">
        <v>0</v>
      </c>
      <c r="EI10" s="14">
        <v>0</v>
      </c>
      <c r="EJ10" s="14">
        <v>0</v>
      </c>
      <c r="EK10" s="14">
        <v>0</v>
      </c>
      <c r="EL10" s="14">
        <v>0</v>
      </c>
      <c r="EM10" s="14">
        <v>0</v>
      </c>
      <c r="EN10" s="14">
        <v>0</v>
      </c>
      <c r="EO10" s="14">
        <v>0</v>
      </c>
      <c r="EP10" s="14">
        <v>0</v>
      </c>
      <c r="EQ10" s="14">
        <v>0</v>
      </c>
      <c r="ER10" s="14">
        <v>0</v>
      </c>
      <c r="ES10" s="14">
        <v>0</v>
      </c>
      <c r="EU10" s="14">
        <f>IF(EU$5=$C10,-'1'!$BQ10/('1'!$AQ10+'1'!$BG10-'1'!$BE10-'1'!$BC10),0)</f>
        <v>0</v>
      </c>
      <c r="EV10" s="14">
        <f>IF(EV$5=$C10,-'1'!$BQ10/('1'!$AQ10+'1'!$BG10-'1'!$BE10-'1'!$BC10),0)</f>
        <v>0</v>
      </c>
      <c r="EW10" s="14">
        <f>IF(EW$5=$C10,-'1'!$BQ10/('1'!$AQ10+'1'!$BG10-'1'!$BE10-'1'!$BC10),0)</f>
        <v>0</v>
      </c>
      <c r="EX10" s="14">
        <f>IF(EX$5=$C10,-'1'!$BQ10/('1'!$AQ10+'1'!$BG10-'1'!$BE10-'1'!$BC10),0)</f>
        <v>0</v>
      </c>
      <c r="EY10" s="14">
        <f>IF(EY$5=$C10,-'1'!$BQ10/('1'!$AQ10+'1'!$BG10-'1'!$BE10-'1'!$BC10),0)</f>
        <v>0.94824089885896146</v>
      </c>
      <c r="EZ10" s="14">
        <f>IF(EZ$5=$C10,-'1'!$BQ10/('1'!$AQ10+'1'!$BG10-'1'!$BE10-'1'!$BC10),0)</f>
        <v>0</v>
      </c>
      <c r="FA10" s="14">
        <f>IF(FA$5=$C10,-'1'!$BQ10/('1'!$AQ10+'1'!$BG10-'1'!$BE10-'1'!$BC10),0)</f>
        <v>0</v>
      </c>
      <c r="FB10" s="14">
        <f>IF(FB$5=$C10,-'1'!$BQ10/('1'!$AQ10+'1'!$BG10-'1'!$BE10-'1'!$BC10),0)</f>
        <v>0</v>
      </c>
      <c r="FC10" s="14">
        <f>IF(FC$5=$C10,-'1'!$BQ10/('1'!$AQ10+'1'!$BG10-'1'!$BE10-'1'!$BC10),0)</f>
        <v>0</v>
      </c>
      <c r="FD10" s="14">
        <f>IF(FD$5=$C10,-'1'!$BQ10/('1'!$AQ10+'1'!$BG10-'1'!$BE10-'1'!$BC10),0)</f>
        <v>0</v>
      </c>
      <c r="FE10" s="14">
        <f>IF(FE$5=$C10,-'1'!$BQ10/('1'!$AQ10+'1'!$BG10-'1'!$BE10-'1'!$BC10),0)</f>
        <v>0</v>
      </c>
      <c r="FF10" s="14">
        <f>IF(FF$5=$C10,-'1'!$BQ10/('1'!$AQ10+'1'!$BG10-'1'!$BE10-'1'!$BC10),0)</f>
        <v>0</v>
      </c>
      <c r="FG10" s="14">
        <f>IF(FG$5=$C10,-'1'!$BQ10/('1'!$AQ10+'1'!$BG10-'1'!$BE10-'1'!$BC10),0)</f>
        <v>0</v>
      </c>
      <c r="FH10" s="14">
        <f>IF(FH$5=$C10,-'1'!$BQ10/('1'!$AQ10+'1'!$BG10-'1'!$BE10-'1'!$BC10),0)</f>
        <v>0</v>
      </c>
      <c r="FI10" s="14">
        <f>IF(FI$5=$C10,-'1'!$BQ10/('1'!$AQ10+'1'!$BG10-'1'!$BE10-'1'!$BC10),0)</f>
        <v>0</v>
      </c>
      <c r="FJ10" s="14">
        <f>IF(FJ$5=$C10,-'1'!$BQ10/('1'!$AQ10+'1'!$BG10-'1'!$BE10-'1'!$BC10),0)</f>
        <v>0</v>
      </c>
      <c r="FK10" s="14">
        <f>IF(FK$5=$C10,-'1'!$BQ10/('1'!$AQ10+'1'!$BG10-'1'!$BE10-'1'!$BC10),0)</f>
        <v>0</v>
      </c>
      <c r="FL10" s="14">
        <f>IF(FL$5=$C10,-'1'!$BQ10/('1'!$AQ10+'1'!$BG10-'1'!$BE10-'1'!$BC10),0)</f>
        <v>0</v>
      </c>
      <c r="FM10" s="14">
        <f>IF(FM$5=$C10,-'1'!$BQ10/('1'!$AQ10+'1'!$BG10-'1'!$BE10-'1'!$BC10),0)</f>
        <v>0</v>
      </c>
      <c r="FN10" s="14">
        <f>IF(FN$5=$C10,-'1'!$BQ10/('1'!$AQ10+'1'!$BG10-'1'!$BE10-'1'!$BC10),0)</f>
        <v>0</v>
      </c>
      <c r="FO10" s="14">
        <f>IF(FO$5=$C10,-'1'!$BQ10/('1'!$AQ10+'1'!$BG10-'1'!$BE10-'1'!$BC10),0)</f>
        <v>0</v>
      </c>
      <c r="FP10" s="14">
        <f>IF(FP$5=$C10,-'1'!$BQ10/('1'!$AQ10+'1'!$BG10-'1'!$BE10-'1'!$BC10),0)</f>
        <v>0</v>
      </c>
      <c r="FQ10" s="14">
        <f>IF(FQ$5=$C10,-'1'!$BQ10/('1'!$AQ10+'1'!$BG10-'1'!$BE10-'1'!$BC10),0)</f>
        <v>0</v>
      </c>
      <c r="FR10" s="14">
        <f>IF(FR$5=$C10,-'1'!$BQ10/('1'!$AQ10+'1'!$BG10-'1'!$BE10-'1'!$BC10),0)</f>
        <v>0</v>
      </c>
      <c r="FS10" s="14">
        <f>IF(FS$5=$C10,-'1'!$BQ10/('1'!$AQ10+'1'!$BG10-'1'!$BE10-'1'!$BC10),0)</f>
        <v>0</v>
      </c>
      <c r="FT10" s="14">
        <f>IF(FT$5=$C10,-'1'!$BQ10/('1'!$AQ10+'1'!$BG10-'1'!$BE10-'1'!$BC10),0)</f>
        <v>0</v>
      </c>
      <c r="FU10" s="14">
        <f>IF(FU$5=$C10,-'1'!$BQ10/('1'!$AQ10+'1'!$BG10-'1'!$BE10-'1'!$BC10),0)</f>
        <v>0</v>
      </c>
      <c r="FV10" s="14">
        <f>IF(FV$5=$C10,-'1'!$BQ10/('1'!$AQ10+'1'!$BG10-'1'!$BE10-'1'!$BC10),0)</f>
        <v>0</v>
      </c>
      <c r="FW10" s="14">
        <f>IF(FW$5=$C10,-'1'!$BQ10/('1'!$AQ10+'1'!$BG10-'1'!$BE10-'1'!$BC10),0)</f>
        <v>0</v>
      </c>
      <c r="FX10" s="14">
        <f>IF(FX$5=$C10,-'1'!$BQ10/('1'!$AQ10+'1'!$BG10-'1'!$BE10-'1'!$BC10),0)</f>
        <v>0</v>
      </c>
      <c r="FY10" s="14">
        <f>IF(FY$5=$C10,-'1'!$BQ10/('1'!$AQ10+'1'!$BG10-'1'!$BE10-'1'!$BC10),0)</f>
        <v>0</v>
      </c>
      <c r="FZ10" s="14">
        <f>IF(FZ$5=$C10,-'1'!$BQ10/('1'!$AQ10+'1'!$BG10-'1'!$BE10-'1'!$BC10),0)</f>
        <v>0</v>
      </c>
      <c r="GA10" s="14">
        <f>IF(GA$5=$C10,-'1'!$BQ10/('1'!$AQ10+'1'!$BG10-'1'!$BE10-'1'!$BC10),0)</f>
        <v>0</v>
      </c>
      <c r="GB10" s="14">
        <f>IF(GB$5=$C10,-'1'!$BQ10/('1'!$AQ10+'1'!$BG10-'1'!$BE10-'1'!$BC10),0)</f>
        <v>0</v>
      </c>
      <c r="GC10" s="14">
        <f>IF(GC$5=$C10,-'1'!$BQ10/('1'!$AQ10+'1'!$BG10-'1'!$BE10-'1'!$BC10),0)</f>
        <v>0</v>
      </c>
      <c r="GD10" s="14">
        <f>IF(GD$5=$C10,-'1'!$BQ10/('1'!$AQ10+'1'!$BG10-'1'!$BE10-'1'!$BC10),0)</f>
        <v>0</v>
      </c>
      <c r="GE10" s="14">
        <f>IF(GE$5=$C10,-'1'!$BQ10/('1'!$AQ10+'1'!$BG10-'1'!$BE10-'1'!$BC10),0)</f>
        <v>0</v>
      </c>
      <c r="GF10" s="14">
        <f>IF(GF$5=$C10,-'1'!$BQ10/('1'!$AQ10+'1'!$BG10-'1'!$BE10-'1'!$BC10),0)</f>
        <v>0</v>
      </c>
      <c r="GH10" s="159">
        <v>1.139781437573192E-3</v>
      </c>
      <c r="GI10" s="159">
        <v>3.1323189407058712E-4</v>
      </c>
      <c r="GJ10" s="159">
        <v>9.3486914739584408E-4</v>
      </c>
      <c r="GK10" s="159">
        <v>5.0630380061402543E-4</v>
      </c>
      <c r="GL10" s="159">
        <v>1.0111624689059151</v>
      </c>
      <c r="GM10" s="159">
        <v>1.7144182872054145E-3</v>
      </c>
      <c r="GN10" s="159">
        <v>6.7520107261918061E-5</v>
      </c>
      <c r="GO10" s="159">
        <v>4.7592095135901252E-4</v>
      </c>
      <c r="GP10" s="159">
        <v>9.5210228873001074E-4</v>
      </c>
      <c r="GQ10" s="159">
        <v>7.2609535792668352E-5</v>
      </c>
      <c r="GR10" s="159">
        <v>1.8930631036027991E-4</v>
      </c>
      <c r="GS10" s="159">
        <v>2.721232020871821E-4</v>
      </c>
      <c r="GT10" s="159">
        <v>1.7544207626713968E-4</v>
      </c>
      <c r="GU10" s="159">
        <v>1.3747232646837054E-4</v>
      </c>
      <c r="GV10" s="159">
        <v>3.7013570171715482E-4</v>
      </c>
      <c r="GW10" s="159">
        <v>4.7475195821275852E-4</v>
      </c>
      <c r="GX10" s="159">
        <v>3.5060654542058169E-4</v>
      </c>
      <c r="GY10" s="159">
        <v>3.9380082081935344E-4</v>
      </c>
      <c r="GZ10" s="159">
        <v>9.725677464803645E-5</v>
      </c>
      <c r="HA10" s="159">
        <v>3.8077545858411785E-3</v>
      </c>
      <c r="HB10" s="159">
        <v>2.640931341390756E-3</v>
      </c>
      <c r="HC10" s="159">
        <v>1.3772147036600021E-4</v>
      </c>
      <c r="HD10" s="159">
        <v>4.6354000880607796E-4</v>
      </c>
      <c r="HE10" s="159">
        <v>2.9962151742006716E-4</v>
      </c>
      <c r="HF10" s="159">
        <v>4.6216432000332667E-4</v>
      </c>
      <c r="HG10" s="159">
        <v>4.2007500364544181E-4</v>
      </c>
      <c r="HH10" s="159">
        <v>1.0075457982392836E-4</v>
      </c>
      <c r="HI10" s="159">
        <v>4.0548292974508857E-4</v>
      </c>
      <c r="HJ10" s="159">
        <v>1.2848279685061825E-3</v>
      </c>
      <c r="HK10" s="159">
        <v>2.9027961689625408E-4</v>
      </c>
      <c r="HL10" s="159">
        <v>5.269006104127714E-4</v>
      </c>
      <c r="HM10" s="159">
        <v>4.2692447991440706E-4</v>
      </c>
      <c r="HN10" s="159">
        <v>1.4397974549115527E-3</v>
      </c>
      <c r="HO10" s="159">
        <v>4.8045738494873093E-4</v>
      </c>
      <c r="HP10" s="159">
        <v>4.3910536830702904E-4</v>
      </c>
      <c r="HQ10" s="159">
        <v>2.2853206098725605E-2</v>
      </c>
      <c r="HR10" s="159">
        <v>2.2306233306303909E-4</v>
      </c>
      <c r="HS10" s="159">
        <v>3.6508651395836749E-4</v>
      </c>
      <c r="HU10" s="159">
        <v>8.4456655278423271E-5</v>
      </c>
      <c r="HV10" s="159">
        <v>2.8461894342982225E-6</v>
      </c>
      <c r="HW10" s="159">
        <v>8.84662789966015E-5</v>
      </c>
      <c r="HX10" s="159">
        <v>1.0559108897912523E-5</v>
      </c>
      <c r="HY10" s="159">
        <v>5.23368604981235E-2</v>
      </c>
      <c r="HZ10" s="159">
        <v>1.0050128742899997E-4</v>
      </c>
      <c r="IA10" s="159">
        <v>1.0571874112516488E-6</v>
      </c>
      <c r="IB10" s="159">
        <v>3.747365433221604E-5</v>
      </c>
      <c r="IC10" s="159">
        <v>1.6910237857266396E-4</v>
      </c>
      <c r="ID10" s="159">
        <v>8.5107723161477902E-6</v>
      </c>
      <c r="IE10" s="159">
        <v>5.5502534158720231E-6</v>
      </c>
      <c r="IF10" s="159">
        <v>1.6161190710645304E-5</v>
      </c>
      <c r="IG10" s="159">
        <v>2.3320757034196097E-5</v>
      </c>
      <c r="IH10" s="159">
        <v>1.0437448052524244E-5</v>
      </c>
      <c r="II10" s="159">
        <v>4.5720018031154731E-5</v>
      </c>
      <c r="IJ10" s="159">
        <v>2.0135195670878446E-5</v>
      </c>
      <c r="IK10" s="159">
        <v>4.4344221436095637E-5</v>
      </c>
      <c r="IL10" s="159">
        <v>7.043355428948735E-5</v>
      </c>
      <c r="IM10" s="159">
        <v>1.7218990000026063E-5</v>
      </c>
      <c r="IN10" s="159">
        <v>9.7999541972674706E-4</v>
      </c>
      <c r="IO10" s="159">
        <v>2.640931341390756E-3</v>
      </c>
      <c r="IP10" s="159">
        <v>6.9447253468433485E-5</v>
      </c>
      <c r="IQ10" s="159">
        <v>4.2355524203370644E-4</v>
      </c>
      <c r="IR10" s="159">
        <v>1.7432333423274729E-4</v>
      </c>
      <c r="IS10" s="159">
        <v>3.7791079379212444E-4</v>
      </c>
      <c r="IT10" s="159">
        <v>3.9926807708775798E-4</v>
      </c>
      <c r="IU10" s="159">
        <v>9.8112155387442929E-5</v>
      </c>
      <c r="IV10" s="159">
        <v>2.1803167018160174E-4</v>
      </c>
      <c r="IW10" s="159">
        <v>1.0665844512287169E-3</v>
      </c>
      <c r="IX10" s="159">
        <v>2.9027961689625408E-4</v>
      </c>
      <c r="IY10" s="159">
        <v>5.061834491827046E-4</v>
      </c>
      <c r="IZ10" s="159">
        <v>4.2078053292196718E-4</v>
      </c>
      <c r="JA10" s="159">
        <v>1.1322994454074945E-3</v>
      </c>
      <c r="JB10" s="159">
        <v>4.441155793587826E-4</v>
      </c>
      <c r="JC10" s="159">
        <v>3.5735632374834538E-4</v>
      </c>
      <c r="JD10" s="159">
        <v>2.2853206098725605E-2</v>
      </c>
      <c r="JE10" s="159">
        <v>2.2096178881971518E-4</v>
      </c>
      <c r="JF10" s="159">
        <v>2.3404228651094873E-4</v>
      </c>
    </row>
    <row r="11" spans="1:266">
      <c r="A11" s="15"/>
      <c r="B11" s="15" t="s">
        <v>135</v>
      </c>
      <c r="C11" s="15" t="s">
        <v>46</v>
      </c>
      <c r="D11" s="14">
        <v>7172</v>
      </c>
      <c r="E11" s="14">
        <v>296</v>
      </c>
      <c r="F11" s="14">
        <v>11600</v>
      </c>
      <c r="G11" s="14">
        <v>6021</v>
      </c>
      <c r="H11" s="14">
        <v>8617</v>
      </c>
      <c r="I11" s="14">
        <v>158288</v>
      </c>
      <c r="J11" s="14">
        <v>857</v>
      </c>
      <c r="K11" s="14">
        <v>42034</v>
      </c>
      <c r="L11" s="14">
        <v>4420</v>
      </c>
      <c r="M11" s="14">
        <v>752</v>
      </c>
      <c r="N11" s="14">
        <v>451</v>
      </c>
      <c r="O11" s="14">
        <v>2204</v>
      </c>
      <c r="P11" s="14">
        <v>1402</v>
      </c>
      <c r="Q11" s="14">
        <v>1940</v>
      </c>
      <c r="R11" s="14">
        <v>5182</v>
      </c>
      <c r="S11" s="14">
        <v>3207</v>
      </c>
      <c r="T11" s="14">
        <v>6314</v>
      </c>
      <c r="U11" s="14">
        <v>5559</v>
      </c>
      <c r="V11" s="14">
        <v>12961</v>
      </c>
      <c r="W11" s="14">
        <v>30420</v>
      </c>
      <c r="X11" s="14">
        <v>53323</v>
      </c>
      <c r="Y11" s="14">
        <v>2085</v>
      </c>
      <c r="Z11" s="14">
        <v>6569</v>
      </c>
      <c r="AA11" s="14">
        <v>6602</v>
      </c>
      <c r="AB11" s="14">
        <v>155</v>
      </c>
      <c r="AC11" s="14">
        <v>322</v>
      </c>
      <c r="AD11" s="14">
        <v>439</v>
      </c>
      <c r="AE11" s="14">
        <v>3166</v>
      </c>
      <c r="AF11" s="14">
        <v>38950</v>
      </c>
      <c r="AG11" s="14">
        <v>7275</v>
      </c>
      <c r="AH11" s="14">
        <v>47411</v>
      </c>
      <c r="AI11" s="14">
        <v>938827</v>
      </c>
      <c r="AJ11" s="14">
        <v>1609</v>
      </c>
      <c r="AK11" s="14">
        <v>119097</v>
      </c>
      <c r="AL11" s="14">
        <v>56369</v>
      </c>
      <c r="AM11" s="14">
        <v>2706</v>
      </c>
      <c r="AN11" s="14">
        <v>4391</v>
      </c>
      <c r="AO11" s="14">
        <v>0</v>
      </c>
      <c r="AP11" s="14">
        <v>1598993</v>
      </c>
      <c r="AQ11" s="14">
        <v>1598993</v>
      </c>
      <c r="AR11" s="14">
        <v>39846</v>
      </c>
      <c r="AS11" s="14">
        <v>314311</v>
      </c>
      <c r="AT11" s="14">
        <v>0</v>
      </c>
      <c r="AU11" s="14">
        <v>0</v>
      </c>
      <c r="AV11" s="14">
        <v>0</v>
      </c>
      <c r="AW11" s="14">
        <v>-137</v>
      </c>
      <c r="AX11" s="14">
        <v>354020</v>
      </c>
      <c r="AY11" s="14">
        <v>1953013</v>
      </c>
      <c r="AZ11" s="14">
        <v>339805</v>
      </c>
      <c r="BA11" s="14">
        <v>0</v>
      </c>
      <c r="BB11" s="14">
        <v>14103</v>
      </c>
      <c r="BC11" s="14">
        <v>353908</v>
      </c>
      <c r="BD11" s="14">
        <v>42779</v>
      </c>
      <c r="BE11" s="14">
        <v>42779</v>
      </c>
      <c r="BF11" s="14">
        <v>396687</v>
      </c>
      <c r="BG11" s="14">
        <v>750707</v>
      </c>
      <c r="BH11" s="14">
        <v>2349700</v>
      </c>
      <c r="BI11" s="14">
        <v>-1280193</v>
      </c>
      <c r="BJ11" s="14">
        <v>0</v>
      </c>
      <c r="BK11" s="14">
        <v>-11456</v>
      </c>
      <c r="BL11" s="14">
        <v>-1291649</v>
      </c>
      <c r="BM11" s="14">
        <v>-504132</v>
      </c>
      <c r="BN11" s="14">
        <v>-2395</v>
      </c>
      <c r="BO11" s="14">
        <v>-40349</v>
      </c>
      <c r="BP11" s="14">
        <v>-546876</v>
      </c>
      <c r="BQ11" s="14">
        <v>-1838525</v>
      </c>
      <c r="BR11" s="14">
        <v>-1087818</v>
      </c>
      <c r="BS11" s="14">
        <v>511175</v>
      </c>
      <c r="BU11" s="159">
        <f t="shared" si="26"/>
        <v>7.0510047583467697E-2</v>
      </c>
      <c r="BV11" s="159">
        <f t="shared" si="27"/>
        <v>3.1001256807708422E-2</v>
      </c>
      <c r="BW11" s="159">
        <f t="shared" si="28"/>
        <v>9.9833897050596847E-3</v>
      </c>
      <c r="BX11" s="159">
        <f t="shared" si="29"/>
        <v>7.2633178922987846E-2</v>
      </c>
      <c r="BY11" s="159">
        <f t="shared" si="30"/>
        <v>3.0228299609912159E-2</v>
      </c>
      <c r="BZ11" s="159">
        <f t="shared" si="31"/>
        <v>0.30965520614271042</v>
      </c>
      <c r="CA11" s="159">
        <f t="shared" si="32"/>
        <v>2.8886342186868006E-2</v>
      </c>
      <c r="CB11" s="159">
        <f t="shared" si="33"/>
        <v>0.20963752069742853</v>
      </c>
      <c r="CC11" s="159">
        <f t="shared" si="34"/>
        <v>2.7093626255072393E-2</v>
      </c>
      <c r="CD11" s="159">
        <f t="shared" si="35"/>
        <v>4.5291109812873034E-3</v>
      </c>
      <c r="CE11" s="159">
        <f t="shared" si="36"/>
        <v>6.0429842426841032E-3</v>
      </c>
      <c r="CF11" s="159">
        <f t="shared" si="37"/>
        <v>9.5293685280065724E-3</v>
      </c>
      <c r="CG11" s="159">
        <f t="shared" si="38"/>
        <v>5.2212320171012103E-3</v>
      </c>
      <c r="CH11" s="159">
        <f t="shared" si="39"/>
        <v>5.409007391380719E-3</v>
      </c>
      <c r="CI11" s="159">
        <f t="shared" si="40"/>
        <v>9.5352179281233719E-3</v>
      </c>
      <c r="CJ11" s="159">
        <f t="shared" si="41"/>
        <v>1.0453949813217548E-2</v>
      </c>
      <c r="CK11" s="159">
        <f t="shared" si="42"/>
        <v>9.407438640823277E-3</v>
      </c>
      <c r="CL11" s="159">
        <f t="shared" si="43"/>
        <v>9.8517016736727938E-3</v>
      </c>
      <c r="CM11" s="159">
        <f t="shared" si="44"/>
        <v>6.6839735219553654E-3</v>
      </c>
      <c r="CN11" s="159">
        <f t="shared" si="45"/>
        <v>2.3424505636666051E-2</v>
      </c>
      <c r="CO11" s="159">
        <f t="shared" si="46"/>
        <v>6.3890180253149999E-3</v>
      </c>
      <c r="CP11" s="159">
        <f t="shared" si="47"/>
        <v>1.4965740298108934E-3</v>
      </c>
      <c r="CQ11" s="159">
        <f t="shared" si="48"/>
        <v>1.0063268838947868E-2</v>
      </c>
      <c r="CR11" s="159">
        <f t="shared" si="49"/>
        <v>1.4377271628516737E-2</v>
      </c>
      <c r="CS11" s="159">
        <f t="shared" si="50"/>
        <v>6.4200955119680317E-6</v>
      </c>
      <c r="CT11" s="159">
        <f t="shared" si="51"/>
        <v>2.8874681907716157E-5</v>
      </c>
      <c r="CU11" s="159">
        <f t="shared" si="52"/>
        <v>2.9685511421517424E-5</v>
      </c>
      <c r="CV11" s="159">
        <f t="shared" si="53"/>
        <v>4.1932014245229702E-4</v>
      </c>
      <c r="CW11" s="159">
        <f t="shared" si="54"/>
        <v>1.7281433129949278E-3</v>
      </c>
      <c r="CX11" s="159">
        <f t="shared" si="55"/>
        <v>1.0907193650289135E-3</v>
      </c>
      <c r="CY11" s="159">
        <f t="shared" si="56"/>
        <v>6.7329476183179459E-3</v>
      </c>
      <c r="CZ11" s="159">
        <f t="shared" si="57"/>
        <v>0.1289678663850006</v>
      </c>
      <c r="DA11" s="159">
        <f t="shared" si="58"/>
        <v>2.7291539453151502E-3</v>
      </c>
      <c r="DB11" s="159">
        <f t="shared" si="59"/>
        <v>4.6372502368035853E-3</v>
      </c>
      <c r="DC11" s="159">
        <f t="shared" si="60"/>
        <v>5.6184994144177821E-3</v>
      </c>
      <c r="DD11" s="159">
        <f t="shared" si="61"/>
        <v>9.3360888481005232E-3</v>
      </c>
      <c r="DE11" s="159">
        <f t="shared" si="62"/>
        <v>5.8514444712445017E-3</v>
      </c>
      <c r="DF11" s="159">
        <f t="shared" si="63"/>
        <v>0</v>
      </c>
      <c r="DH11" s="14">
        <v>0</v>
      </c>
      <c r="DI11" s="14">
        <v>0</v>
      </c>
      <c r="DJ11" s="14">
        <v>0</v>
      </c>
      <c r="DK11" s="14">
        <v>0</v>
      </c>
      <c r="DL11" s="14">
        <v>0</v>
      </c>
      <c r="DM11" s="14">
        <v>1</v>
      </c>
      <c r="DN11" s="14">
        <v>0</v>
      </c>
      <c r="DO11" s="14">
        <v>0</v>
      </c>
      <c r="DP11" s="14">
        <v>0</v>
      </c>
      <c r="DQ11" s="14">
        <v>0</v>
      </c>
      <c r="DR11" s="14">
        <v>0</v>
      </c>
      <c r="DS11" s="14">
        <v>0</v>
      </c>
      <c r="DT11" s="14">
        <v>0</v>
      </c>
      <c r="DU11" s="14">
        <v>0</v>
      </c>
      <c r="DV11" s="14">
        <v>0</v>
      </c>
      <c r="DW11" s="14">
        <v>0</v>
      </c>
      <c r="DX11" s="14">
        <v>0</v>
      </c>
      <c r="DY11" s="14">
        <v>0</v>
      </c>
      <c r="DZ11" s="14">
        <v>0</v>
      </c>
      <c r="EA11" s="14">
        <v>0</v>
      </c>
      <c r="EB11" s="14">
        <v>0</v>
      </c>
      <c r="EC11" s="14">
        <v>0</v>
      </c>
      <c r="ED11" s="14">
        <v>0</v>
      </c>
      <c r="EE11" s="14">
        <v>0</v>
      </c>
      <c r="EF11" s="14">
        <v>0</v>
      </c>
      <c r="EG11" s="14">
        <v>0</v>
      </c>
      <c r="EH11" s="14">
        <v>0</v>
      </c>
      <c r="EI11" s="14">
        <v>0</v>
      </c>
      <c r="EJ11" s="14">
        <v>0</v>
      </c>
      <c r="EK11" s="14">
        <v>0</v>
      </c>
      <c r="EL11" s="14">
        <v>0</v>
      </c>
      <c r="EM11" s="14">
        <v>0</v>
      </c>
      <c r="EN11" s="14">
        <v>0</v>
      </c>
      <c r="EO11" s="14">
        <v>0</v>
      </c>
      <c r="EP11" s="14">
        <v>0</v>
      </c>
      <c r="EQ11" s="14">
        <v>0</v>
      </c>
      <c r="ER11" s="14">
        <v>0</v>
      </c>
      <c r="ES11" s="14">
        <v>0</v>
      </c>
      <c r="EU11" s="14">
        <f>IF(EU$5=$C11,-'1'!$BQ11/('1'!$AQ11+'1'!$BG11-'1'!$BE11-'1'!$BC11),0)</f>
        <v>0</v>
      </c>
      <c r="EV11" s="14">
        <f>IF(EV$5=$C11,-'1'!$BQ11/('1'!$AQ11+'1'!$BG11-'1'!$BE11-'1'!$BC11),0)</f>
        <v>0</v>
      </c>
      <c r="EW11" s="14">
        <f>IF(EW$5=$C11,-'1'!$BQ11/('1'!$AQ11+'1'!$BG11-'1'!$BE11-'1'!$BC11),0)</f>
        <v>0</v>
      </c>
      <c r="EX11" s="14">
        <f>IF(EX$5=$C11,-'1'!$BQ11/('1'!$AQ11+'1'!$BG11-'1'!$BE11-'1'!$BC11),0)</f>
        <v>0</v>
      </c>
      <c r="EY11" s="14">
        <f>IF(EY$5=$C11,-'1'!$BQ11/('1'!$AQ11+'1'!$BG11-'1'!$BE11-'1'!$BC11),0)</f>
        <v>0</v>
      </c>
      <c r="EZ11" s="14">
        <f>IF(EZ$5=$C11,-'1'!$BQ11/('1'!$AQ11+'1'!$BG11-'1'!$BE11-'1'!$BC11),0)</f>
        <v>0.94137878242489936</v>
      </c>
      <c r="FA11" s="14">
        <f>IF(FA$5=$C11,-'1'!$BQ11/('1'!$AQ11+'1'!$BG11-'1'!$BE11-'1'!$BC11),0)</f>
        <v>0</v>
      </c>
      <c r="FB11" s="14">
        <f>IF(FB$5=$C11,-'1'!$BQ11/('1'!$AQ11+'1'!$BG11-'1'!$BE11-'1'!$BC11),0)</f>
        <v>0</v>
      </c>
      <c r="FC11" s="14">
        <f>IF(FC$5=$C11,-'1'!$BQ11/('1'!$AQ11+'1'!$BG11-'1'!$BE11-'1'!$BC11),0)</f>
        <v>0</v>
      </c>
      <c r="FD11" s="14">
        <f>IF(FD$5=$C11,-'1'!$BQ11/('1'!$AQ11+'1'!$BG11-'1'!$BE11-'1'!$BC11),0)</f>
        <v>0</v>
      </c>
      <c r="FE11" s="14">
        <f>IF(FE$5=$C11,-'1'!$BQ11/('1'!$AQ11+'1'!$BG11-'1'!$BE11-'1'!$BC11),0)</f>
        <v>0</v>
      </c>
      <c r="FF11" s="14">
        <f>IF(FF$5=$C11,-'1'!$BQ11/('1'!$AQ11+'1'!$BG11-'1'!$BE11-'1'!$BC11),0)</f>
        <v>0</v>
      </c>
      <c r="FG11" s="14">
        <f>IF(FG$5=$C11,-'1'!$BQ11/('1'!$AQ11+'1'!$BG11-'1'!$BE11-'1'!$BC11),0)</f>
        <v>0</v>
      </c>
      <c r="FH11" s="14">
        <f>IF(FH$5=$C11,-'1'!$BQ11/('1'!$AQ11+'1'!$BG11-'1'!$BE11-'1'!$BC11),0)</f>
        <v>0</v>
      </c>
      <c r="FI11" s="14">
        <f>IF(FI$5=$C11,-'1'!$BQ11/('1'!$AQ11+'1'!$BG11-'1'!$BE11-'1'!$BC11),0)</f>
        <v>0</v>
      </c>
      <c r="FJ11" s="14">
        <f>IF(FJ$5=$C11,-'1'!$BQ11/('1'!$AQ11+'1'!$BG11-'1'!$BE11-'1'!$BC11),0)</f>
        <v>0</v>
      </c>
      <c r="FK11" s="14">
        <f>IF(FK$5=$C11,-'1'!$BQ11/('1'!$AQ11+'1'!$BG11-'1'!$BE11-'1'!$BC11),0)</f>
        <v>0</v>
      </c>
      <c r="FL11" s="14">
        <f>IF(FL$5=$C11,-'1'!$BQ11/('1'!$AQ11+'1'!$BG11-'1'!$BE11-'1'!$BC11),0)</f>
        <v>0</v>
      </c>
      <c r="FM11" s="14">
        <f>IF(FM$5=$C11,-'1'!$BQ11/('1'!$AQ11+'1'!$BG11-'1'!$BE11-'1'!$BC11),0)</f>
        <v>0</v>
      </c>
      <c r="FN11" s="14">
        <f>IF(FN$5=$C11,-'1'!$BQ11/('1'!$AQ11+'1'!$BG11-'1'!$BE11-'1'!$BC11),0)</f>
        <v>0</v>
      </c>
      <c r="FO11" s="14">
        <f>IF(FO$5=$C11,-'1'!$BQ11/('1'!$AQ11+'1'!$BG11-'1'!$BE11-'1'!$BC11),0)</f>
        <v>0</v>
      </c>
      <c r="FP11" s="14">
        <f>IF(FP$5=$C11,-'1'!$BQ11/('1'!$AQ11+'1'!$BG11-'1'!$BE11-'1'!$BC11),0)</f>
        <v>0</v>
      </c>
      <c r="FQ11" s="14">
        <f>IF(FQ$5=$C11,-'1'!$BQ11/('1'!$AQ11+'1'!$BG11-'1'!$BE11-'1'!$BC11),0)</f>
        <v>0</v>
      </c>
      <c r="FR11" s="14">
        <f>IF(FR$5=$C11,-'1'!$BQ11/('1'!$AQ11+'1'!$BG11-'1'!$BE11-'1'!$BC11),0)</f>
        <v>0</v>
      </c>
      <c r="FS11" s="14">
        <f>IF(FS$5=$C11,-'1'!$BQ11/('1'!$AQ11+'1'!$BG11-'1'!$BE11-'1'!$BC11),0)</f>
        <v>0</v>
      </c>
      <c r="FT11" s="14">
        <f>IF(FT$5=$C11,-'1'!$BQ11/('1'!$AQ11+'1'!$BG11-'1'!$BE11-'1'!$BC11),0)</f>
        <v>0</v>
      </c>
      <c r="FU11" s="14">
        <f>IF(FU$5=$C11,-'1'!$BQ11/('1'!$AQ11+'1'!$BG11-'1'!$BE11-'1'!$BC11),0)</f>
        <v>0</v>
      </c>
      <c r="FV11" s="14">
        <f>IF(FV$5=$C11,-'1'!$BQ11/('1'!$AQ11+'1'!$BG11-'1'!$BE11-'1'!$BC11),0)</f>
        <v>0</v>
      </c>
      <c r="FW11" s="14">
        <f>IF(FW$5=$C11,-'1'!$BQ11/('1'!$AQ11+'1'!$BG11-'1'!$BE11-'1'!$BC11),0)</f>
        <v>0</v>
      </c>
      <c r="FX11" s="14">
        <f>IF(FX$5=$C11,-'1'!$BQ11/('1'!$AQ11+'1'!$BG11-'1'!$BE11-'1'!$BC11),0)</f>
        <v>0</v>
      </c>
      <c r="FY11" s="14">
        <f>IF(FY$5=$C11,-'1'!$BQ11/('1'!$AQ11+'1'!$BG11-'1'!$BE11-'1'!$BC11),0)</f>
        <v>0</v>
      </c>
      <c r="FZ11" s="14">
        <f>IF(FZ$5=$C11,-'1'!$BQ11/('1'!$AQ11+'1'!$BG11-'1'!$BE11-'1'!$BC11),0)</f>
        <v>0</v>
      </c>
      <c r="GA11" s="14">
        <f>IF(GA$5=$C11,-'1'!$BQ11/('1'!$AQ11+'1'!$BG11-'1'!$BE11-'1'!$BC11),0)</f>
        <v>0</v>
      </c>
      <c r="GB11" s="14">
        <f>IF(GB$5=$C11,-'1'!$BQ11/('1'!$AQ11+'1'!$BG11-'1'!$BE11-'1'!$BC11),0)</f>
        <v>0</v>
      </c>
      <c r="GC11" s="14">
        <f>IF(GC$5=$C11,-'1'!$BQ11/('1'!$AQ11+'1'!$BG11-'1'!$BE11-'1'!$BC11),0)</f>
        <v>0</v>
      </c>
      <c r="GD11" s="14">
        <f>IF(GD$5=$C11,-'1'!$BQ11/('1'!$AQ11+'1'!$BG11-'1'!$BE11-'1'!$BC11),0)</f>
        <v>0</v>
      </c>
      <c r="GE11" s="14">
        <f>IF(GE$5=$C11,-'1'!$BQ11/('1'!$AQ11+'1'!$BG11-'1'!$BE11-'1'!$BC11),0)</f>
        <v>0</v>
      </c>
      <c r="GF11" s="14">
        <f>IF(GF$5=$C11,-'1'!$BQ11/('1'!$AQ11+'1'!$BG11-'1'!$BE11-'1'!$BC11),0)</f>
        <v>0</v>
      </c>
      <c r="GH11" s="159">
        <v>4.3020745422788281E-3</v>
      </c>
      <c r="GI11" s="159">
        <v>1.9094160747950711E-3</v>
      </c>
      <c r="GJ11" s="159">
        <v>7.2337116404130376E-4</v>
      </c>
      <c r="GK11" s="159">
        <v>4.4121062931640614E-3</v>
      </c>
      <c r="GL11" s="159">
        <v>1.8997166910070102E-3</v>
      </c>
      <c r="GM11" s="159">
        <v>1.0185668054676882</v>
      </c>
      <c r="GN11" s="159">
        <v>1.7584079458569919E-3</v>
      </c>
      <c r="GO11" s="159">
        <v>1.2771995895286806E-2</v>
      </c>
      <c r="GP11" s="159">
        <v>1.7128897183568545E-3</v>
      </c>
      <c r="GQ11" s="159">
        <v>3.0377046349067387E-4</v>
      </c>
      <c r="GR11" s="159">
        <v>4.0050547981034207E-4</v>
      </c>
      <c r="GS11" s="159">
        <v>6.0632913033019668E-4</v>
      </c>
      <c r="GT11" s="159">
        <v>3.6994511860328859E-4</v>
      </c>
      <c r="GU11" s="159">
        <v>3.790860488589265E-4</v>
      </c>
      <c r="GV11" s="159">
        <v>6.4611693762196333E-4</v>
      </c>
      <c r="GW11" s="159">
        <v>6.8253769031534448E-4</v>
      </c>
      <c r="GX11" s="159">
        <v>6.2253814807662286E-4</v>
      </c>
      <c r="GY11" s="159">
        <v>6.5991267023125051E-4</v>
      </c>
      <c r="GZ11" s="159">
        <v>4.9900230476790483E-4</v>
      </c>
      <c r="HA11" s="159">
        <v>1.4920059341217476E-3</v>
      </c>
      <c r="HB11" s="159">
        <v>4.7472092102239592E-4</v>
      </c>
      <c r="HC11" s="159">
        <v>1.2981320152518665E-4</v>
      </c>
      <c r="HD11" s="159">
        <v>7.9313386965252145E-4</v>
      </c>
      <c r="HE11" s="159">
        <v>9.1356573508812869E-4</v>
      </c>
      <c r="HF11" s="159">
        <v>4.0309428384326428E-5</v>
      </c>
      <c r="HG11" s="159">
        <v>5.8250997406744232E-5</v>
      </c>
      <c r="HH11" s="159">
        <v>2.4729792815630969E-5</v>
      </c>
      <c r="HI11" s="159">
        <v>1.0648764851156385E-4</v>
      </c>
      <c r="HJ11" s="159">
        <v>2.2160216884539543E-4</v>
      </c>
      <c r="HK11" s="159">
        <v>1.4853871965980493E-4</v>
      </c>
      <c r="HL11" s="159">
        <v>4.6532199313177711E-4</v>
      </c>
      <c r="HM11" s="159">
        <v>7.8572528763836153E-3</v>
      </c>
      <c r="HN11" s="159">
        <v>2.5370144612353021E-4</v>
      </c>
      <c r="HO11" s="159">
        <v>3.7474398973607296E-4</v>
      </c>
      <c r="HP11" s="159">
        <v>4.0369502385523721E-4</v>
      </c>
      <c r="HQ11" s="159">
        <v>7.2081888803982887E-4</v>
      </c>
      <c r="HR11" s="159">
        <v>4.389249314209248E-4</v>
      </c>
      <c r="HS11" s="159">
        <v>7.6211034083571299E-5</v>
      </c>
      <c r="HU11" s="159">
        <v>3.1877938578552385E-4</v>
      </c>
      <c r="HV11" s="159">
        <v>1.734995688700919E-5</v>
      </c>
      <c r="HW11" s="159">
        <v>6.8452312705403605E-5</v>
      </c>
      <c r="HX11" s="159">
        <v>9.2015724081439805E-5</v>
      </c>
      <c r="HY11" s="159">
        <v>9.8327628349150905E-5</v>
      </c>
      <c r="HZ11" s="159">
        <v>5.9709626318096551E-2</v>
      </c>
      <c r="IA11" s="159">
        <v>2.7532046668612984E-5</v>
      </c>
      <c r="IB11" s="159">
        <v>1.0056572587228176E-3</v>
      </c>
      <c r="IC11" s="159">
        <v>3.0422542728383481E-4</v>
      </c>
      <c r="ID11" s="159">
        <v>3.5605808836487007E-5</v>
      </c>
      <c r="IE11" s="159">
        <v>1.1742381451322306E-5</v>
      </c>
      <c r="IF11" s="159">
        <v>3.600942747082126E-5</v>
      </c>
      <c r="IG11" s="159">
        <v>4.917520591695178E-5</v>
      </c>
      <c r="IH11" s="159">
        <v>2.8781726795843989E-5</v>
      </c>
      <c r="II11" s="159">
        <v>7.9809858657959115E-5</v>
      </c>
      <c r="IJ11" s="159">
        <v>2.8947810976884909E-5</v>
      </c>
      <c r="IK11" s="159">
        <v>7.8737747059488017E-5</v>
      </c>
      <c r="IL11" s="159">
        <v>1.1802919757339691E-4</v>
      </c>
      <c r="IM11" s="159">
        <v>8.834670619998793E-5</v>
      </c>
      <c r="IN11" s="159">
        <v>3.8399506813841335E-4</v>
      </c>
      <c r="IO11" s="159">
        <v>4.7472092102239592E-4</v>
      </c>
      <c r="IP11" s="159">
        <v>6.5459439881888453E-5</v>
      </c>
      <c r="IQ11" s="159">
        <v>7.2471847465995702E-4</v>
      </c>
      <c r="IR11" s="159">
        <v>5.3152332433480684E-4</v>
      </c>
      <c r="IS11" s="159">
        <v>3.29609349287672E-5</v>
      </c>
      <c r="IT11" s="159">
        <v>5.5365740692024427E-5</v>
      </c>
      <c r="IU11" s="159">
        <v>2.4081220721345625E-5</v>
      </c>
      <c r="IV11" s="159">
        <v>5.7259327472265432E-5</v>
      </c>
      <c r="IW11" s="159">
        <v>1.8396036935891329E-4</v>
      </c>
      <c r="IX11" s="159">
        <v>1.4853871965980493E-4</v>
      </c>
      <c r="IY11" s="159">
        <v>4.4702603642742824E-4</v>
      </c>
      <c r="IZ11" s="159">
        <v>7.7441777367514841E-3</v>
      </c>
      <c r="JA11" s="159">
        <v>1.9951834597623975E-4</v>
      </c>
      <c r="JB11" s="159">
        <v>3.463983473385829E-4</v>
      </c>
      <c r="JC11" s="159">
        <v>3.2853838748684422E-4</v>
      </c>
      <c r="JD11" s="159">
        <v>7.2081888803982887E-4</v>
      </c>
      <c r="JE11" s="159">
        <v>4.3479164174674658E-4</v>
      </c>
      <c r="JF11" s="159">
        <v>4.885583003571823E-5</v>
      </c>
    </row>
    <row r="12" spans="1:266">
      <c r="A12" s="15"/>
      <c r="B12" s="15" t="s">
        <v>136</v>
      </c>
      <c r="C12" s="15" t="s">
        <v>47</v>
      </c>
      <c r="D12" s="14">
        <v>1516</v>
      </c>
      <c r="E12" s="14">
        <v>353</v>
      </c>
      <c r="F12" s="14">
        <v>5595</v>
      </c>
      <c r="G12" s="14">
        <v>247</v>
      </c>
      <c r="H12" s="14">
        <v>754</v>
      </c>
      <c r="I12" s="14">
        <v>2586</v>
      </c>
      <c r="J12" s="14">
        <v>7781</v>
      </c>
      <c r="K12" s="14">
        <v>451</v>
      </c>
      <c r="L12" s="14">
        <v>2254</v>
      </c>
      <c r="M12" s="14">
        <v>902</v>
      </c>
      <c r="N12" s="14">
        <v>198</v>
      </c>
      <c r="O12" s="14">
        <v>765</v>
      </c>
      <c r="P12" s="14">
        <v>428</v>
      </c>
      <c r="Q12" s="14">
        <v>386</v>
      </c>
      <c r="R12" s="14">
        <v>496</v>
      </c>
      <c r="S12" s="14">
        <v>273</v>
      </c>
      <c r="T12" s="14">
        <v>469</v>
      </c>
      <c r="U12" s="14">
        <v>190</v>
      </c>
      <c r="V12" s="14">
        <v>4585</v>
      </c>
      <c r="W12" s="14">
        <v>2059</v>
      </c>
      <c r="X12" s="14">
        <v>89894</v>
      </c>
      <c r="Y12" s="14">
        <v>41866</v>
      </c>
      <c r="Z12" s="14">
        <v>10748</v>
      </c>
      <c r="AA12" s="14">
        <v>4530</v>
      </c>
      <c r="AB12" s="14">
        <v>25678</v>
      </c>
      <c r="AC12" s="14">
        <v>4011</v>
      </c>
      <c r="AD12" s="14">
        <v>9267</v>
      </c>
      <c r="AE12" s="14">
        <v>793281</v>
      </c>
      <c r="AF12" s="14">
        <v>17731</v>
      </c>
      <c r="AG12" s="14">
        <v>103468</v>
      </c>
      <c r="AH12" s="14">
        <v>19933</v>
      </c>
      <c r="AI12" s="14">
        <v>13990</v>
      </c>
      <c r="AJ12" s="14">
        <v>2390</v>
      </c>
      <c r="AK12" s="14">
        <v>49675</v>
      </c>
      <c r="AL12" s="14">
        <v>41983</v>
      </c>
      <c r="AM12" s="14">
        <v>0</v>
      </c>
      <c r="AN12" s="14">
        <v>11645</v>
      </c>
      <c r="AO12" s="14">
        <v>32862</v>
      </c>
      <c r="AP12" s="14">
        <v>1272378</v>
      </c>
      <c r="AQ12" s="14">
        <v>1305240</v>
      </c>
      <c r="AR12" s="14">
        <v>3656</v>
      </c>
      <c r="AS12" s="14">
        <v>314104</v>
      </c>
      <c r="AT12" s="14">
        <v>0</v>
      </c>
      <c r="AU12" s="14">
        <v>0</v>
      </c>
      <c r="AV12" s="14">
        <v>0</v>
      </c>
      <c r="AW12" s="14">
        <v>3135</v>
      </c>
      <c r="AX12" s="14">
        <v>320895</v>
      </c>
      <c r="AY12" s="14">
        <v>1626135</v>
      </c>
      <c r="AZ12" s="14">
        <v>3191</v>
      </c>
      <c r="BA12" s="14">
        <v>0</v>
      </c>
      <c r="BB12" s="14">
        <v>1007</v>
      </c>
      <c r="BC12" s="14">
        <v>4198</v>
      </c>
      <c r="BD12" s="14">
        <v>9</v>
      </c>
      <c r="BE12" s="14">
        <v>9</v>
      </c>
      <c r="BF12" s="14">
        <v>4207</v>
      </c>
      <c r="BG12" s="14">
        <v>325102</v>
      </c>
      <c r="BH12" s="14">
        <v>1630342</v>
      </c>
      <c r="BI12" s="14">
        <v>-1358618</v>
      </c>
      <c r="BJ12" s="14">
        <v>0</v>
      </c>
      <c r="BK12" s="14">
        <v>-27483</v>
      </c>
      <c r="BL12" s="14">
        <v>-1386101</v>
      </c>
      <c r="BM12" s="14">
        <v>-209730</v>
      </c>
      <c r="BN12" s="14">
        <v>-461</v>
      </c>
      <c r="BO12" s="14">
        <v>-4382</v>
      </c>
      <c r="BP12" s="14">
        <v>-214573</v>
      </c>
      <c r="BQ12" s="14">
        <v>-1600674</v>
      </c>
      <c r="BR12" s="14">
        <v>-1275572</v>
      </c>
      <c r="BS12" s="14">
        <v>29668</v>
      </c>
      <c r="BU12" s="159">
        <f t="shared" si="26"/>
        <v>1.490424318691258E-2</v>
      </c>
      <c r="BV12" s="159">
        <f t="shared" si="27"/>
        <v>3.6971093422706325E-2</v>
      </c>
      <c r="BW12" s="159">
        <f t="shared" si="28"/>
        <v>4.8152642586042184E-3</v>
      </c>
      <c r="BX12" s="159">
        <f t="shared" si="29"/>
        <v>2.9796371356880912E-3</v>
      </c>
      <c r="BY12" s="159">
        <f t="shared" si="30"/>
        <v>2.6450200656694639E-3</v>
      </c>
      <c r="BZ12" s="159">
        <f t="shared" si="31"/>
        <v>5.0589328507849559E-3</v>
      </c>
      <c r="CA12" s="159">
        <f t="shared" si="32"/>
        <v>0.26226911150060672</v>
      </c>
      <c r="CB12" s="159">
        <f t="shared" si="33"/>
        <v>2.2492868114987932E-3</v>
      </c>
      <c r="CC12" s="159">
        <f t="shared" si="34"/>
        <v>1.3816523434147777E-2</v>
      </c>
      <c r="CD12" s="159">
        <f t="shared" si="35"/>
        <v>5.4325240759589728E-3</v>
      </c>
      <c r="CE12" s="159">
        <f t="shared" si="36"/>
        <v>2.6530174723978991E-3</v>
      </c>
      <c r="CF12" s="159">
        <f t="shared" si="37"/>
        <v>3.3076074972436605E-3</v>
      </c>
      <c r="CG12" s="159">
        <f t="shared" si="38"/>
        <v>1.5939281764046492E-3</v>
      </c>
      <c r="CH12" s="159">
        <f t="shared" si="39"/>
        <v>1.0762251819963699E-3</v>
      </c>
      <c r="CI12" s="159">
        <f t="shared" si="40"/>
        <v>9.1267234510791057E-4</v>
      </c>
      <c r="CJ12" s="159">
        <f t="shared" si="41"/>
        <v>8.8990592423086705E-4</v>
      </c>
      <c r="CK12" s="159">
        <f t="shared" si="42"/>
        <v>6.9877870170195072E-4</v>
      </c>
      <c r="CL12" s="159">
        <f t="shared" si="43"/>
        <v>3.3671943119227034E-4</v>
      </c>
      <c r="CM12" s="159">
        <f t="shared" si="44"/>
        <v>2.3644794844661175E-3</v>
      </c>
      <c r="CN12" s="159">
        <f t="shared" si="45"/>
        <v>1.5855048358282512E-3</v>
      </c>
      <c r="CO12" s="159">
        <f t="shared" si="46"/>
        <v>1.0770856597859584E-2</v>
      </c>
      <c r="CP12" s="159">
        <f t="shared" si="47"/>
        <v>3.005063229355533E-2</v>
      </c>
      <c r="CQ12" s="159">
        <f t="shared" si="48"/>
        <v>1.6465217457910138E-2</v>
      </c>
      <c r="CR12" s="159">
        <f t="shared" si="49"/>
        <v>9.8650470277462619E-3</v>
      </c>
      <c r="CS12" s="159">
        <f t="shared" si="50"/>
        <v>1.0635820164923556E-3</v>
      </c>
      <c r="CT12" s="159">
        <f t="shared" si="51"/>
        <v>3.596781028939426E-4</v>
      </c>
      <c r="CU12" s="159">
        <f t="shared" si="52"/>
        <v>6.2664153608929833E-4</v>
      </c>
      <c r="CV12" s="159">
        <f t="shared" si="53"/>
        <v>0.10506591974879995</v>
      </c>
      <c r="CW12" s="159">
        <f t="shared" si="54"/>
        <v>7.8669342959468717E-4</v>
      </c>
      <c r="CX12" s="159">
        <f t="shared" si="55"/>
        <v>1.5512653094269638E-2</v>
      </c>
      <c r="CY12" s="159">
        <f t="shared" si="56"/>
        <v>2.8307322114262856E-3</v>
      </c>
      <c r="CZ12" s="159">
        <f t="shared" si="57"/>
        <v>1.9218242026764871E-3</v>
      </c>
      <c r="DA12" s="159">
        <f t="shared" si="58"/>
        <v>4.0538706832213851E-3</v>
      </c>
      <c r="DB12" s="159">
        <f t="shared" si="59"/>
        <v>1.9341831071581828E-3</v>
      </c>
      <c r="DC12" s="159">
        <f t="shared" si="60"/>
        <v>4.1845954499015727E-3</v>
      </c>
      <c r="DD12" s="159">
        <f t="shared" si="61"/>
        <v>0</v>
      </c>
      <c r="DE12" s="159">
        <f t="shared" si="62"/>
        <v>1.551812135450745E-2</v>
      </c>
      <c r="DF12" s="159">
        <f t="shared" si="63"/>
        <v>1.0701630928944355E-3</v>
      </c>
      <c r="DH12" s="14">
        <v>0</v>
      </c>
      <c r="DI12" s="14">
        <v>0</v>
      </c>
      <c r="DJ12" s="14">
        <v>0</v>
      </c>
      <c r="DK12" s="14">
        <v>0</v>
      </c>
      <c r="DL12" s="14">
        <v>0</v>
      </c>
      <c r="DM12" s="14">
        <v>0</v>
      </c>
      <c r="DN12" s="14">
        <v>1</v>
      </c>
      <c r="DO12" s="14">
        <v>0</v>
      </c>
      <c r="DP12" s="14">
        <v>0</v>
      </c>
      <c r="DQ12" s="14">
        <v>0</v>
      </c>
      <c r="DR12" s="14">
        <v>0</v>
      </c>
      <c r="DS12" s="14">
        <v>0</v>
      </c>
      <c r="DT12" s="14">
        <v>0</v>
      </c>
      <c r="DU12" s="14">
        <v>0</v>
      </c>
      <c r="DV12" s="14">
        <v>0</v>
      </c>
      <c r="DW12" s="14">
        <v>0</v>
      </c>
      <c r="DX12" s="14">
        <v>0</v>
      </c>
      <c r="DY12" s="14">
        <v>0</v>
      </c>
      <c r="DZ12" s="14">
        <v>0</v>
      </c>
      <c r="EA12" s="14">
        <v>0</v>
      </c>
      <c r="EB12" s="14">
        <v>0</v>
      </c>
      <c r="EC12" s="14">
        <v>0</v>
      </c>
      <c r="ED12" s="14">
        <v>0</v>
      </c>
      <c r="EE12" s="14">
        <v>0</v>
      </c>
      <c r="EF12" s="14">
        <v>0</v>
      </c>
      <c r="EG12" s="14">
        <v>0</v>
      </c>
      <c r="EH12" s="14">
        <v>0</v>
      </c>
      <c r="EI12" s="14">
        <v>0</v>
      </c>
      <c r="EJ12" s="14">
        <v>0</v>
      </c>
      <c r="EK12" s="14">
        <v>0</v>
      </c>
      <c r="EL12" s="14">
        <v>0</v>
      </c>
      <c r="EM12" s="14">
        <v>0</v>
      </c>
      <c r="EN12" s="14">
        <v>0</v>
      </c>
      <c r="EO12" s="14">
        <v>0</v>
      </c>
      <c r="EP12" s="14">
        <v>0</v>
      </c>
      <c r="EQ12" s="14">
        <v>0</v>
      </c>
      <c r="ER12" s="14">
        <v>0</v>
      </c>
      <c r="ES12" s="14">
        <v>0</v>
      </c>
      <c r="EU12" s="14">
        <f>IF(EU$5=$C12,-'1'!$BQ12/('1'!$AQ12+'1'!$BG12-'1'!$BE12-'1'!$BC12),0)</f>
        <v>0</v>
      </c>
      <c r="EV12" s="14">
        <f>IF(EV$5=$C12,-'1'!$BQ12/('1'!$AQ12+'1'!$BG12-'1'!$BE12-'1'!$BC12),0)</f>
        <v>0</v>
      </c>
      <c r="EW12" s="14">
        <f>IF(EW$5=$C12,-'1'!$BQ12/('1'!$AQ12+'1'!$BG12-'1'!$BE12-'1'!$BC12),0)</f>
        <v>0</v>
      </c>
      <c r="EX12" s="14">
        <f>IF(EX$5=$C12,-'1'!$BQ12/('1'!$AQ12+'1'!$BG12-'1'!$BE12-'1'!$BC12),0)</f>
        <v>0</v>
      </c>
      <c r="EY12" s="14">
        <f>IF(EY$5=$C12,-'1'!$BQ12/('1'!$AQ12+'1'!$BG12-'1'!$BE12-'1'!$BC12),0)</f>
        <v>0</v>
      </c>
      <c r="EZ12" s="14">
        <f>IF(EZ$5=$C12,-'1'!$BQ12/('1'!$AQ12+'1'!$BG12-'1'!$BE12-'1'!$BC12),0)</f>
        <v>0</v>
      </c>
      <c r="FA12" s="14">
        <f>IF(FA$5=$C12,-'1'!$BQ12/('1'!$AQ12+'1'!$BG12-'1'!$BE12-'1'!$BC12),0)</f>
        <v>0.98434262837956255</v>
      </c>
      <c r="FB12" s="14">
        <f>IF(FB$5=$C12,-'1'!$BQ12/('1'!$AQ12+'1'!$BG12-'1'!$BE12-'1'!$BC12),0)</f>
        <v>0</v>
      </c>
      <c r="FC12" s="14">
        <f>IF(FC$5=$C12,-'1'!$BQ12/('1'!$AQ12+'1'!$BG12-'1'!$BE12-'1'!$BC12),0)</f>
        <v>0</v>
      </c>
      <c r="FD12" s="14">
        <f>IF(FD$5=$C12,-'1'!$BQ12/('1'!$AQ12+'1'!$BG12-'1'!$BE12-'1'!$BC12),0)</f>
        <v>0</v>
      </c>
      <c r="FE12" s="14">
        <f>IF(FE$5=$C12,-'1'!$BQ12/('1'!$AQ12+'1'!$BG12-'1'!$BE12-'1'!$BC12),0)</f>
        <v>0</v>
      </c>
      <c r="FF12" s="14">
        <f>IF(FF$5=$C12,-'1'!$BQ12/('1'!$AQ12+'1'!$BG12-'1'!$BE12-'1'!$BC12),0)</f>
        <v>0</v>
      </c>
      <c r="FG12" s="14">
        <f>IF(FG$5=$C12,-'1'!$BQ12/('1'!$AQ12+'1'!$BG12-'1'!$BE12-'1'!$BC12),0)</f>
        <v>0</v>
      </c>
      <c r="FH12" s="14">
        <f>IF(FH$5=$C12,-'1'!$BQ12/('1'!$AQ12+'1'!$BG12-'1'!$BE12-'1'!$BC12),0)</f>
        <v>0</v>
      </c>
      <c r="FI12" s="14">
        <f>IF(FI$5=$C12,-'1'!$BQ12/('1'!$AQ12+'1'!$BG12-'1'!$BE12-'1'!$BC12),0)</f>
        <v>0</v>
      </c>
      <c r="FJ12" s="14">
        <f>IF(FJ$5=$C12,-'1'!$BQ12/('1'!$AQ12+'1'!$BG12-'1'!$BE12-'1'!$BC12),0)</f>
        <v>0</v>
      </c>
      <c r="FK12" s="14">
        <f>IF(FK$5=$C12,-'1'!$BQ12/('1'!$AQ12+'1'!$BG12-'1'!$BE12-'1'!$BC12),0)</f>
        <v>0</v>
      </c>
      <c r="FL12" s="14">
        <f>IF(FL$5=$C12,-'1'!$BQ12/('1'!$AQ12+'1'!$BG12-'1'!$BE12-'1'!$BC12),0)</f>
        <v>0</v>
      </c>
      <c r="FM12" s="14">
        <f>IF(FM$5=$C12,-'1'!$BQ12/('1'!$AQ12+'1'!$BG12-'1'!$BE12-'1'!$BC12),0)</f>
        <v>0</v>
      </c>
      <c r="FN12" s="14">
        <f>IF(FN$5=$C12,-'1'!$BQ12/('1'!$AQ12+'1'!$BG12-'1'!$BE12-'1'!$BC12),0)</f>
        <v>0</v>
      </c>
      <c r="FO12" s="14">
        <f>IF(FO$5=$C12,-'1'!$BQ12/('1'!$AQ12+'1'!$BG12-'1'!$BE12-'1'!$BC12),0)</f>
        <v>0</v>
      </c>
      <c r="FP12" s="14">
        <f>IF(FP$5=$C12,-'1'!$BQ12/('1'!$AQ12+'1'!$BG12-'1'!$BE12-'1'!$BC12),0)</f>
        <v>0</v>
      </c>
      <c r="FQ12" s="14">
        <f>IF(FQ$5=$C12,-'1'!$BQ12/('1'!$AQ12+'1'!$BG12-'1'!$BE12-'1'!$BC12),0)</f>
        <v>0</v>
      </c>
      <c r="FR12" s="14">
        <f>IF(FR$5=$C12,-'1'!$BQ12/('1'!$AQ12+'1'!$BG12-'1'!$BE12-'1'!$BC12),0)</f>
        <v>0</v>
      </c>
      <c r="FS12" s="14">
        <f>IF(FS$5=$C12,-'1'!$BQ12/('1'!$AQ12+'1'!$BG12-'1'!$BE12-'1'!$BC12),0)</f>
        <v>0</v>
      </c>
      <c r="FT12" s="14">
        <f>IF(FT$5=$C12,-'1'!$BQ12/('1'!$AQ12+'1'!$BG12-'1'!$BE12-'1'!$BC12),0)</f>
        <v>0</v>
      </c>
      <c r="FU12" s="14">
        <f>IF(FU$5=$C12,-'1'!$BQ12/('1'!$AQ12+'1'!$BG12-'1'!$BE12-'1'!$BC12),0)</f>
        <v>0</v>
      </c>
      <c r="FV12" s="14">
        <f>IF(FV$5=$C12,-'1'!$BQ12/('1'!$AQ12+'1'!$BG12-'1'!$BE12-'1'!$BC12),0)</f>
        <v>0</v>
      </c>
      <c r="FW12" s="14">
        <f>IF(FW$5=$C12,-'1'!$BQ12/('1'!$AQ12+'1'!$BG12-'1'!$BE12-'1'!$BC12),0)</f>
        <v>0</v>
      </c>
      <c r="FX12" s="14">
        <f>IF(FX$5=$C12,-'1'!$BQ12/('1'!$AQ12+'1'!$BG12-'1'!$BE12-'1'!$BC12),0)</f>
        <v>0</v>
      </c>
      <c r="FY12" s="14">
        <f>IF(FY$5=$C12,-'1'!$BQ12/('1'!$AQ12+'1'!$BG12-'1'!$BE12-'1'!$BC12),0)</f>
        <v>0</v>
      </c>
      <c r="FZ12" s="14">
        <f>IF(FZ$5=$C12,-'1'!$BQ12/('1'!$AQ12+'1'!$BG12-'1'!$BE12-'1'!$BC12),0)</f>
        <v>0</v>
      </c>
      <c r="GA12" s="14">
        <f>IF(GA$5=$C12,-'1'!$BQ12/('1'!$AQ12+'1'!$BG12-'1'!$BE12-'1'!$BC12),0)</f>
        <v>0</v>
      </c>
      <c r="GB12" s="14">
        <f>IF(GB$5=$C12,-'1'!$BQ12/('1'!$AQ12+'1'!$BG12-'1'!$BE12-'1'!$BC12),0)</f>
        <v>0</v>
      </c>
      <c r="GC12" s="14">
        <f>IF(GC$5=$C12,-'1'!$BQ12/('1'!$AQ12+'1'!$BG12-'1'!$BE12-'1'!$BC12),0)</f>
        <v>0</v>
      </c>
      <c r="GD12" s="14">
        <f>IF(GD$5=$C12,-'1'!$BQ12/('1'!$AQ12+'1'!$BG12-'1'!$BE12-'1'!$BC12),0)</f>
        <v>0</v>
      </c>
      <c r="GE12" s="14">
        <f>IF(GE$5=$C12,-'1'!$BQ12/('1'!$AQ12+'1'!$BG12-'1'!$BE12-'1'!$BC12),0)</f>
        <v>0</v>
      </c>
      <c r="GF12" s="14">
        <f>IF(GF$5=$C12,-'1'!$BQ12/('1'!$AQ12+'1'!$BG12-'1'!$BE12-'1'!$BC12),0)</f>
        <v>0</v>
      </c>
      <c r="GH12" s="159">
        <v>2.7683651202673116E-4</v>
      </c>
      <c r="GI12" s="159">
        <v>8.1164555092350034E-4</v>
      </c>
      <c r="GJ12" s="159">
        <v>1.1312569529772078E-4</v>
      </c>
      <c r="GK12" s="159">
        <v>8.1225646516068121E-5</v>
      </c>
      <c r="GL12" s="159">
        <v>8.4480614484846474E-5</v>
      </c>
      <c r="GM12" s="159">
        <v>1.134190971677225E-4</v>
      </c>
      <c r="GN12" s="159">
        <v>1.0041642639050452</v>
      </c>
      <c r="GO12" s="159">
        <v>6.5945198104360396E-5</v>
      </c>
      <c r="GP12" s="159">
        <v>3.2877910016140143E-4</v>
      </c>
      <c r="GQ12" s="159">
        <v>1.2494134066659782E-4</v>
      </c>
      <c r="GR12" s="159">
        <v>8.3477372660297749E-5</v>
      </c>
      <c r="GS12" s="159">
        <v>9.008951639614298E-5</v>
      </c>
      <c r="GT12" s="159">
        <v>5.7424915422735571E-5</v>
      </c>
      <c r="GU12" s="159">
        <v>4.6852019395375495E-5</v>
      </c>
      <c r="GV12" s="159">
        <v>4.2707530532943501E-5</v>
      </c>
      <c r="GW12" s="159">
        <v>3.8061483491296052E-5</v>
      </c>
      <c r="GX12" s="159">
        <v>3.2448455376310639E-5</v>
      </c>
      <c r="GY12" s="159">
        <v>2.7096730754421878E-5</v>
      </c>
      <c r="GZ12" s="159">
        <v>6.1700884746926135E-5</v>
      </c>
      <c r="HA12" s="159">
        <v>9.0054174000676432E-5</v>
      </c>
      <c r="HB12" s="159">
        <v>2.2355851538757843E-4</v>
      </c>
      <c r="HC12" s="159">
        <v>5.2975684807172747E-4</v>
      </c>
      <c r="HD12" s="159">
        <v>3.3825820743249346E-4</v>
      </c>
      <c r="HE12" s="159">
        <v>2.2399627417286081E-4</v>
      </c>
      <c r="HF12" s="159">
        <v>5.9598665801504682E-5</v>
      </c>
      <c r="HG12" s="159">
        <v>5.0542762757386425E-5</v>
      </c>
      <c r="HH12" s="159">
        <v>2.2922264457231916E-5</v>
      </c>
      <c r="HI12" s="159">
        <v>1.8149384294019564E-3</v>
      </c>
      <c r="HJ12" s="159">
        <v>6.2184570137288332E-5</v>
      </c>
      <c r="HK12" s="159">
        <v>3.0729834528823177E-4</v>
      </c>
      <c r="HL12" s="159">
        <v>8.7042047242023537E-5</v>
      </c>
      <c r="HM12" s="159">
        <v>6.0134337607823449E-5</v>
      </c>
      <c r="HN12" s="159">
        <v>1.1680712186294224E-4</v>
      </c>
      <c r="HO12" s="159">
        <v>6.8314352941303296E-5</v>
      </c>
      <c r="HP12" s="159">
        <v>1.1993444653781468E-4</v>
      </c>
      <c r="HQ12" s="159">
        <v>6.6894037069386244E-5</v>
      </c>
      <c r="HR12" s="159">
        <v>3.8722393570653229E-4</v>
      </c>
      <c r="HS12" s="159">
        <v>8.6087884029368146E-5</v>
      </c>
      <c r="HU12" s="159">
        <v>2.0513306405923374E-5</v>
      </c>
      <c r="HV12" s="159">
        <v>7.3750375844965643E-6</v>
      </c>
      <c r="HW12" s="159">
        <v>1.0705037544313322E-5</v>
      </c>
      <c r="HX12" s="159">
        <v>1.6939838212282094E-6</v>
      </c>
      <c r="HY12" s="159">
        <v>4.3726406695782545E-6</v>
      </c>
      <c r="HZ12" s="159">
        <v>6.6487655722405411E-6</v>
      </c>
      <c r="IA12" s="159">
        <v>1.5722573047924321E-2</v>
      </c>
      <c r="IB12" s="159">
        <v>5.1924748250222476E-6</v>
      </c>
      <c r="IC12" s="159">
        <v>5.839428023687793E-5</v>
      </c>
      <c r="ID12" s="159">
        <v>1.4644733528168911E-5</v>
      </c>
      <c r="IE12" s="159">
        <v>2.4474650204426196E-6</v>
      </c>
      <c r="IF12" s="159">
        <v>5.350348093586739E-6</v>
      </c>
      <c r="IG12" s="159">
        <v>7.6332458482977231E-6</v>
      </c>
      <c r="IH12" s="159">
        <v>3.5571924267070742E-6</v>
      </c>
      <c r="II12" s="159">
        <v>5.2753329575442324E-6</v>
      </c>
      <c r="IJ12" s="159">
        <v>1.6142648900411845E-6</v>
      </c>
      <c r="IK12" s="159">
        <v>4.1040348768740329E-6</v>
      </c>
      <c r="IL12" s="159">
        <v>4.8464070051664053E-6</v>
      </c>
      <c r="IM12" s="159">
        <v>1.0923937394540478E-5</v>
      </c>
      <c r="IN12" s="159">
        <v>2.3177091920813045E-5</v>
      </c>
      <c r="IO12" s="159">
        <v>2.2355851538757843E-4</v>
      </c>
      <c r="IP12" s="159">
        <v>2.6713451437095743E-4</v>
      </c>
      <c r="IQ12" s="159">
        <v>3.0908019630921415E-4</v>
      </c>
      <c r="IR12" s="159">
        <v>1.3032367536801778E-4</v>
      </c>
      <c r="IS12" s="159">
        <v>4.8733703851989383E-5</v>
      </c>
      <c r="IT12" s="159">
        <v>4.8039306128000789E-5</v>
      </c>
      <c r="IU12" s="159">
        <v>2.2321097226449756E-5</v>
      </c>
      <c r="IV12" s="159">
        <v>9.7590805434904929E-4</v>
      </c>
      <c r="IW12" s="159">
        <v>5.1621771350359724E-5</v>
      </c>
      <c r="IX12" s="159">
        <v>3.0729834528823177E-4</v>
      </c>
      <c r="IY12" s="159">
        <v>8.3619648233801815E-5</v>
      </c>
      <c r="IZ12" s="159">
        <v>5.9268933537384517E-5</v>
      </c>
      <c r="JA12" s="159">
        <v>9.186058695539224E-5</v>
      </c>
      <c r="JB12" s="159">
        <v>6.3147054006225257E-5</v>
      </c>
      <c r="JC12" s="159">
        <v>9.7606032626724876E-5</v>
      </c>
      <c r="JD12" s="159">
        <v>6.6894037069386244E-5</v>
      </c>
      <c r="JE12" s="159">
        <v>3.8357750648714581E-4</v>
      </c>
      <c r="JF12" s="159">
        <v>5.5187481456574151E-5</v>
      </c>
    </row>
    <row r="13" spans="1:266">
      <c r="A13" s="15"/>
      <c r="B13" s="15" t="s">
        <v>137</v>
      </c>
      <c r="C13" s="15" t="s">
        <v>547</v>
      </c>
      <c r="D13" s="14">
        <v>1601</v>
      </c>
      <c r="E13" s="14">
        <v>46</v>
      </c>
      <c r="F13" s="14">
        <v>21978</v>
      </c>
      <c r="G13" s="14">
        <v>1123</v>
      </c>
      <c r="H13" s="14">
        <v>10854</v>
      </c>
      <c r="I13" s="14">
        <v>17298</v>
      </c>
      <c r="J13" s="14">
        <v>17</v>
      </c>
      <c r="K13" s="14">
        <v>45508</v>
      </c>
      <c r="L13" s="14">
        <v>893</v>
      </c>
      <c r="M13" s="14">
        <v>132</v>
      </c>
      <c r="N13" s="14">
        <v>348</v>
      </c>
      <c r="O13" s="14">
        <v>788</v>
      </c>
      <c r="P13" s="14">
        <v>4283</v>
      </c>
      <c r="Q13" s="14">
        <v>6961</v>
      </c>
      <c r="R13" s="14">
        <v>20075</v>
      </c>
      <c r="S13" s="14">
        <v>4189</v>
      </c>
      <c r="T13" s="14">
        <v>16015</v>
      </c>
      <c r="U13" s="14">
        <v>19960</v>
      </c>
      <c r="V13" s="14">
        <v>61782</v>
      </c>
      <c r="W13" s="14">
        <v>53825</v>
      </c>
      <c r="X13" s="14">
        <v>127874</v>
      </c>
      <c r="Y13" s="14">
        <v>0</v>
      </c>
      <c r="Z13" s="14">
        <v>28286</v>
      </c>
      <c r="AA13" s="14">
        <v>7044</v>
      </c>
      <c r="AB13" s="14">
        <v>73753</v>
      </c>
      <c r="AC13" s="14">
        <v>32248</v>
      </c>
      <c r="AD13" s="14">
        <v>10395</v>
      </c>
      <c r="AE13" s="14">
        <v>14491</v>
      </c>
      <c r="AF13" s="14">
        <v>137571</v>
      </c>
      <c r="AG13" s="14">
        <v>16356</v>
      </c>
      <c r="AH13" s="14">
        <v>22397</v>
      </c>
      <c r="AI13" s="14">
        <v>14522</v>
      </c>
      <c r="AJ13" s="14">
        <v>4977</v>
      </c>
      <c r="AK13" s="14">
        <v>107131</v>
      </c>
      <c r="AL13" s="14">
        <v>22522</v>
      </c>
      <c r="AM13" s="14">
        <v>13707</v>
      </c>
      <c r="AN13" s="14">
        <v>2363</v>
      </c>
      <c r="AO13" s="14">
        <v>2318</v>
      </c>
      <c r="AP13" s="14">
        <v>923313</v>
      </c>
      <c r="AQ13" s="14">
        <v>925631</v>
      </c>
      <c r="AR13" s="14">
        <v>5835</v>
      </c>
      <c r="AS13" s="14">
        <v>109320</v>
      </c>
      <c r="AT13" s="14">
        <v>86</v>
      </c>
      <c r="AU13" s="14">
        <v>0</v>
      </c>
      <c r="AV13" s="14">
        <v>-94</v>
      </c>
      <c r="AW13" s="14">
        <v>-1563</v>
      </c>
      <c r="AX13" s="14">
        <v>113584</v>
      </c>
      <c r="AY13" s="14">
        <v>1039215</v>
      </c>
      <c r="AZ13" s="14">
        <v>109642</v>
      </c>
      <c r="BA13" s="14">
        <v>0</v>
      </c>
      <c r="BB13" s="14">
        <v>3560</v>
      </c>
      <c r="BC13" s="14">
        <v>113202</v>
      </c>
      <c r="BD13" s="14">
        <v>5479</v>
      </c>
      <c r="BE13" s="14">
        <v>5479</v>
      </c>
      <c r="BF13" s="14">
        <v>118681</v>
      </c>
      <c r="BG13" s="14">
        <v>232265</v>
      </c>
      <c r="BH13" s="14">
        <v>1157896</v>
      </c>
      <c r="BI13" s="14">
        <v>-749061</v>
      </c>
      <c r="BJ13" s="14">
        <v>0</v>
      </c>
      <c r="BK13" s="14">
        <v>-6265</v>
      </c>
      <c r="BL13" s="14">
        <v>-755326</v>
      </c>
      <c r="BM13" s="14">
        <v>-180297</v>
      </c>
      <c r="BN13" s="14">
        <v>-6892</v>
      </c>
      <c r="BO13" s="14">
        <v>-14873</v>
      </c>
      <c r="BP13" s="14">
        <v>-202062</v>
      </c>
      <c r="BQ13" s="14">
        <v>-957388</v>
      </c>
      <c r="BR13" s="14">
        <v>-725123</v>
      </c>
      <c r="BS13" s="14">
        <v>200508</v>
      </c>
      <c r="BU13" s="159">
        <f t="shared" si="26"/>
        <v>1.5739903260057416E-2</v>
      </c>
      <c r="BV13" s="159">
        <f t="shared" si="27"/>
        <v>4.8177628822790117E-3</v>
      </c>
      <c r="BW13" s="159">
        <f t="shared" si="28"/>
        <v>1.8915080942913946E-2</v>
      </c>
      <c r="BX13" s="159">
        <f t="shared" si="29"/>
        <v>1.3547095155375411E-2</v>
      </c>
      <c r="BY13" s="159">
        <f t="shared" si="30"/>
        <v>3.8075660202621167E-2</v>
      </c>
      <c r="BZ13" s="159">
        <f t="shared" si="31"/>
        <v>3.3839683083092875E-2</v>
      </c>
      <c r="CA13" s="159">
        <f t="shared" si="32"/>
        <v>5.7300795469866523E-4</v>
      </c>
      <c r="CB13" s="159">
        <f t="shared" si="33"/>
        <v>0.22696351267779838</v>
      </c>
      <c r="CC13" s="159">
        <f t="shared" si="34"/>
        <v>5.4738932682759384E-3</v>
      </c>
      <c r="CD13" s="159">
        <f t="shared" si="35"/>
        <v>7.9500352331106925E-4</v>
      </c>
      <c r="CE13" s="159">
        <f t="shared" si="36"/>
        <v>4.6628791939114589E-3</v>
      </c>
      <c r="CF13" s="159">
        <f t="shared" si="37"/>
        <v>3.407051905657522E-3</v>
      </c>
      <c r="CG13" s="159">
        <f t="shared" si="38"/>
        <v>1.5950454157806337E-2</v>
      </c>
      <c r="CH13" s="159">
        <f t="shared" si="39"/>
        <v>1.9408299201753187E-2</v>
      </c>
      <c r="CI13" s="159">
        <f t="shared" si="40"/>
        <v>3.6939309129115534E-2</v>
      </c>
      <c r="CJ13" s="159">
        <f t="shared" si="41"/>
        <v>1.3655003357520521E-2</v>
      </c>
      <c r="CK13" s="159">
        <f t="shared" si="42"/>
        <v>2.3861281253212668E-2</v>
      </c>
      <c r="CL13" s="159">
        <f t="shared" si="43"/>
        <v>3.5373262350514294E-2</v>
      </c>
      <c r="CM13" s="159">
        <f t="shared" si="44"/>
        <v>3.1860909816638097E-2</v>
      </c>
      <c r="CN13" s="159">
        <f t="shared" si="45"/>
        <v>4.1447206308137745E-2</v>
      </c>
      <c r="CO13" s="159">
        <f t="shared" si="46"/>
        <v>1.5321517749735204E-2</v>
      </c>
      <c r="CP13" s="159">
        <f t="shared" si="47"/>
        <v>0</v>
      </c>
      <c r="CQ13" s="159">
        <f t="shared" si="48"/>
        <v>4.3332260980130828E-2</v>
      </c>
      <c r="CR13" s="159">
        <f t="shared" si="49"/>
        <v>1.5339821470959088E-2</v>
      </c>
      <c r="CS13" s="159">
        <f t="shared" si="50"/>
        <v>3.0548471244785692E-3</v>
      </c>
      <c r="CT13" s="159">
        <f t="shared" si="51"/>
        <v>2.8917724911802192E-3</v>
      </c>
      <c r="CU13" s="159">
        <f t="shared" si="52"/>
        <v>7.0291774766896044E-4</v>
      </c>
      <c r="CV13" s="159">
        <f t="shared" si="53"/>
        <v>1.9192571649640671E-3</v>
      </c>
      <c r="CW13" s="159">
        <f t="shared" si="54"/>
        <v>6.1037844341983371E-3</v>
      </c>
      <c r="CX13" s="159">
        <f t="shared" si="55"/>
        <v>2.4522070012938705E-3</v>
      </c>
      <c r="CY13" s="159">
        <f t="shared" si="56"/>
        <v>3.1806506466319426E-3</v>
      </c>
      <c r="CZ13" s="159">
        <f t="shared" si="57"/>
        <v>1.9949057234644706E-3</v>
      </c>
      <c r="DA13" s="159">
        <f t="shared" si="58"/>
        <v>8.4418888662731537E-3</v>
      </c>
      <c r="DB13" s="159">
        <f t="shared" si="59"/>
        <v>4.1713330740405291E-3</v>
      </c>
      <c r="DC13" s="159">
        <f t="shared" si="60"/>
        <v>2.2448481223991427E-3</v>
      </c>
      <c r="DD13" s="159">
        <f t="shared" si="61"/>
        <v>4.7291119675134469E-2</v>
      </c>
      <c r="DE13" s="159">
        <f t="shared" si="62"/>
        <v>3.1489326544183005E-3</v>
      </c>
      <c r="DF13" s="159">
        <f t="shared" si="63"/>
        <v>7.5486520885195709E-5</v>
      </c>
      <c r="DH13" s="14">
        <v>0</v>
      </c>
      <c r="DI13" s="14">
        <v>0</v>
      </c>
      <c r="DJ13" s="14">
        <v>0</v>
      </c>
      <c r="DK13" s="14">
        <v>0</v>
      </c>
      <c r="DL13" s="14">
        <v>0</v>
      </c>
      <c r="DM13" s="14">
        <v>0</v>
      </c>
      <c r="DN13" s="14">
        <v>0</v>
      </c>
      <c r="DO13" s="14">
        <v>1</v>
      </c>
      <c r="DP13" s="14">
        <v>0</v>
      </c>
      <c r="DQ13" s="14">
        <v>0</v>
      </c>
      <c r="DR13" s="14">
        <v>0</v>
      </c>
      <c r="DS13" s="14">
        <v>0</v>
      </c>
      <c r="DT13" s="14">
        <v>0</v>
      </c>
      <c r="DU13" s="14">
        <v>0</v>
      </c>
      <c r="DV13" s="14">
        <v>0</v>
      </c>
      <c r="DW13" s="14">
        <v>0</v>
      </c>
      <c r="DX13" s="14">
        <v>0</v>
      </c>
      <c r="DY13" s="14">
        <v>0</v>
      </c>
      <c r="DZ13" s="14">
        <v>0</v>
      </c>
      <c r="EA13" s="14">
        <v>0</v>
      </c>
      <c r="EB13" s="14">
        <v>0</v>
      </c>
      <c r="EC13" s="14">
        <v>0</v>
      </c>
      <c r="ED13" s="14">
        <v>0</v>
      </c>
      <c r="EE13" s="14">
        <v>0</v>
      </c>
      <c r="EF13" s="14">
        <v>0</v>
      </c>
      <c r="EG13" s="14">
        <v>0</v>
      </c>
      <c r="EH13" s="14">
        <v>0</v>
      </c>
      <c r="EI13" s="14">
        <v>0</v>
      </c>
      <c r="EJ13" s="14">
        <v>0</v>
      </c>
      <c r="EK13" s="14">
        <v>0</v>
      </c>
      <c r="EL13" s="14">
        <v>0</v>
      </c>
      <c r="EM13" s="14">
        <v>0</v>
      </c>
      <c r="EN13" s="14">
        <v>0</v>
      </c>
      <c r="EO13" s="14">
        <v>0</v>
      </c>
      <c r="EP13" s="14">
        <v>0</v>
      </c>
      <c r="EQ13" s="14">
        <v>0</v>
      </c>
      <c r="ER13" s="14">
        <v>0</v>
      </c>
      <c r="ES13" s="14">
        <v>0</v>
      </c>
      <c r="EU13" s="14">
        <f>IF(EU$5=$C13,-'1'!$BQ13/('1'!$AQ13+'1'!$BG13-'1'!$BE13-'1'!$BC13),0)</f>
        <v>0</v>
      </c>
      <c r="EV13" s="14">
        <f>IF(EV$5=$C13,-'1'!$BQ13/('1'!$AQ13+'1'!$BG13-'1'!$BE13-'1'!$BC13),0)</f>
        <v>0</v>
      </c>
      <c r="EW13" s="14">
        <f>IF(EW$5=$C13,-'1'!$BQ13/('1'!$AQ13+'1'!$BG13-'1'!$BE13-'1'!$BC13),0)</f>
        <v>0</v>
      </c>
      <c r="EX13" s="14">
        <f>IF(EX$5=$C13,-'1'!$BQ13/('1'!$AQ13+'1'!$BG13-'1'!$BE13-'1'!$BC13),0)</f>
        <v>0</v>
      </c>
      <c r="EY13" s="14">
        <f>IF(EY$5=$C13,-'1'!$BQ13/('1'!$AQ13+'1'!$BG13-'1'!$BE13-'1'!$BC13),0)</f>
        <v>0</v>
      </c>
      <c r="EZ13" s="14">
        <f>IF(EZ$5=$C13,-'1'!$BQ13/('1'!$AQ13+'1'!$BG13-'1'!$BE13-'1'!$BC13),0)</f>
        <v>0</v>
      </c>
      <c r="FA13" s="14">
        <f>IF(FA$5=$C13,-'1'!$BQ13/('1'!$AQ13+'1'!$BG13-'1'!$BE13-'1'!$BC13),0)</f>
        <v>0</v>
      </c>
      <c r="FB13" s="14">
        <f>IF(FB$5=$C13,-'1'!$BQ13/('1'!$AQ13+'1'!$BG13-'1'!$BE13-'1'!$BC13),0)</f>
        <v>0.921260759323143</v>
      </c>
      <c r="FC13" s="14">
        <f>IF(FC$5=$C13,-'1'!$BQ13/('1'!$AQ13+'1'!$BG13-'1'!$BE13-'1'!$BC13),0)</f>
        <v>0</v>
      </c>
      <c r="FD13" s="14">
        <f>IF(FD$5=$C13,-'1'!$BQ13/('1'!$AQ13+'1'!$BG13-'1'!$BE13-'1'!$BC13),0)</f>
        <v>0</v>
      </c>
      <c r="FE13" s="14">
        <f>IF(FE$5=$C13,-'1'!$BQ13/('1'!$AQ13+'1'!$BG13-'1'!$BE13-'1'!$BC13),0)</f>
        <v>0</v>
      </c>
      <c r="FF13" s="14">
        <f>IF(FF$5=$C13,-'1'!$BQ13/('1'!$AQ13+'1'!$BG13-'1'!$BE13-'1'!$BC13),0)</f>
        <v>0</v>
      </c>
      <c r="FG13" s="14">
        <f>IF(FG$5=$C13,-'1'!$BQ13/('1'!$AQ13+'1'!$BG13-'1'!$BE13-'1'!$BC13),0)</f>
        <v>0</v>
      </c>
      <c r="FH13" s="14">
        <f>IF(FH$5=$C13,-'1'!$BQ13/('1'!$AQ13+'1'!$BG13-'1'!$BE13-'1'!$BC13),0)</f>
        <v>0</v>
      </c>
      <c r="FI13" s="14">
        <f>IF(FI$5=$C13,-'1'!$BQ13/('1'!$AQ13+'1'!$BG13-'1'!$BE13-'1'!$BC13),0)</f>
        <v>0</v>
      </c>
      <c r="FJ13" s="14">
        <f>IF(FJ$5=$C13,-'1'!$BQ13/('1'!$AQ13+'1'!$BG13-'1'!$BE13-'1'!$BC13),0)</f>
        <v>0</v>
      </c>
      <c r="FK13" s="14">
        <f>IF(FK$5=$C13,-'1'!$BQ13/('1'!$AQ13+'1'!$BG13-'1'!$BE13-'1'!$BC13),0)</f>
        <v>0</v>
      </c>
      <c r="FL13" s="14">
        <f>IF(FL$5=$C13,-'1'!$BQ13/('1'!$AQ13+'1'!$BG13-'1'!$BE13-'1'!$BC13),0)</f>
        <v>0</v>
      </c>
      <c r="FM13" s="14">
        <f>IF(FM$5=$C13,-'1'!$BQ13/('1'!$AQ13+'1'!$BG13-'1'!$BE13-'1'!$BC13),0)</f>
        <v>0</v>
      </c>
      <c r="FN13" s="14">
        <f>IF(FN$5=$C13,-'1'!$BQ13/('1'!$AQ13+'1'!$BG13-'1'!$BE13-'1'!$BC13),0)</f>
        <v>0</v>
      </c>
      <c r="FO13" s="14">
        <f>IF(FO$5=$C13,-'1'!$BQ13/('1'!$AQ13+'1'!$BG13-'1'!$BE13-'1'!$BC13),0)</f>
        <v>0</v>
      </c>
      <c r="FP13" s="14">
        <f>IF(FP$5=$C13,-'1'!$BQ13/('1'!$AQ13+'1'!$BG13-'1'!$BE13-'1'!$BC13),0)</f>
        <v>0</v>
      </c>
      <c r="FQ13" s="14">
        <f>IF(FQ$5=$C13,-'1'!$BQ13/('1'!$AQ13+'1'!$BG13-'1'!$BE13-'1'!$BC13),0)</f>
        <v>0</v>
      </c>
      <c r="FR13" s="14">
        <f>IF(FR$5=$C13,-'1'!$BQ13/('1'!$AQ13+'1'!$BG13-'1'!$BE13-'1'!$BC13),0)</f>
        <v>0</v>
      </c>
      <c r="FS13" s="14">
        <f>IF(FS$5=$C13,-'1'!$BQ13/('1'!$AQ13+'1'!$BG13-'1'!$BE13-'1'!$BC13),0)</f>
        <v>0</v>
      </c>
      <c r="FT13" s="14">
        <f>IF(FT$5=$C13,-'1'!$BQ13/('1'!$AQ13+'1'!$BG13-'1'!$BE13-'1'!$BC13),0)</f>
        <v>0</v>
      </c>
      <c r="FU13" s="14">
        <f>IF(FU$5=$C13,-'1'!$BQ13/('1'!$AQ13+'1'!$BG13-'1'!$BE13-'1'!$BC13),0)</f>
        <v>0</v>
      </c>
      <c r="FV13" s="14">
        <f>IF(FV$5=$C13,-'1'!$BQ13/('1'!$AQ13+'1'!$BG13-'1'!$BE13-'1'!$BC13),0)</f>
        <v>0</v>
      </c>
      <c r="FW13" s="14">
        <f>IF(FW$5=$C13,-'1'!$BQ13/('1'!$AQ13+'1'!$BG13-'1'!$BE13-'1'!$BC13),0)</f>
        <v>0</v>
      </c>
      <c r="FX13" s="14">
        <f>IF(FX$5=$C13,-'1'!$BQ13/('1'!$AQ13+'1'!$BG13-'1'!$BE13-'1'!$BC13),0)</f>
        <v>0</v>
      </c>
      <c r="FY13" s="14">
        <f>IF(FY$5=$C13,-'1'!$BQ13/('1'!$AQ13+'1'!$BG13-'1'!$BE13-'1'!$BC13),0)</f>
        <v>0</v>
      </c>
      <c r="FZ13" s="14">
        <f>IF(FZ$5=$C13,-'1'!$BQ13/('1'!$AQ13+'1'!$BG13-'1'!$BE13-'1'!$BC13),0)</f>
        <v>0</v>
      </c>
      <c r="GA13" s="14">
        <f>IF(GA$5=$C13,-'1'!$BQ13/('1'!$AQ13+'1'!$BG13-'1'!$BE13-'1'!$BC13),0)</f>
        <v>0</v>
      </c>
      <c r="GB13" s="14">
        <f>IF(GB$5=$C13,-'1'!$BQ13/('1'!$AQ13+'1'!$BG13-'1'!$BE13-'1'!$BC13),0)</f>
        <v>0</v>
      </c>
      <c r="GC13" s="14">
        <f>IF(GC$5=$C13,-'1'!$BQ13/('1'!$AQ13+'1'!$BG13-'1'!$BE13-'1'!$BC13),0)</f>
        <v>0</v>
      </c>
      <c r="GD13" s="14">
        <f>IF(GD$5=$C13,-'1'!$BQ13/('1'!$AQ13+'1'!$BG13-'1'!$BE13-'1'!$BC13),0)</f>
        <v>0</v>
      </c>
      <c r="GE13" s="14">
        <f>IF(GE$5=$C13,-'1'!$BQ13/('1'!$AQ13+'1'!$BG13-'1'!$BE13-'1'!$BC13),0)</f>
        <v>0</v>
      </c>
      <c r="GF13" s="14">
        <f>IF(GF$5=$C13,-'1'!$BQ13/('1'!$AQ13+'1'!$BG13-'1'!$BE13-'1'!$BC13),0)</f>
        <v>0</v>
      </c>
      <c r="GH13" s="159">
        <v>1.3487486664375884E-3</v>
      </c>
      <c r="GI13" s="159">
        <v>5.1073668712395823E-4</v>
      </c>
      <c r="GJ13" s="159">
        <v>1.6345508947246232E-3</v>
      </c>
      <c r="GK13" s="159">
        <v>1.1990479086756507E-3</v>
      </c>
      <c r="GL13" s="159">
        <v>3.1717875683773696E-3</v>
      </c>
      <c r="GM13" s="159">
        <v>2.8496225066272692E-3</v>
      </c>
      <c r="GN13" s="159">
        <v>9.7965361029914814E-5</v>
      </c>
      <c r="GO13" s="159">
        <v>1.0182832350692284</v>
      </c>
      <c r="GP13" s="159">
        <v>5.3809249413111992E-4</v>
      </c>
      <c r="GQ13" s="159">
        <v>1.0523907230589169E-4</v>
      </c>
      <c r="GR13" s="159">
        <v>4.4485922736599092E-4</v>
      </c>
      <c r="GS13" s="159">
        <v>3.3010732218276826E-4</v>
      </c>
      <c r="GT13" s="159">
        <v>1.3713038054279695E-3</v>
      </c>
      <c r="GU13" s="159">
        <v>1.6443325128600481E-3</v>
      </c>
      <c r="GV13" s="159">
        <v>3.0527528706613665E-3</v>
      </c>
      <c r="GW13" s="159">
        <v>1.1631319131953739E-3</v>
      </c>
      <c r="GX13" s="159">
        <v>1.996017785813646E-3</v>
      </c>
      <c r="GY13" s="159">
        <v>2.9228522780239382E-3</v>
      </c>
      <c r="GZ13" s="159">
        <v>2.8523507658567188E-3</v>
      </c>
      <c r="HA13" s="159">
        <v>3.4441741115038274E-3</v>
      </c>
      <c r="HB13" s="159">
        <v>1.3417306188767139E-3</v>
      </c>
      <c r="HC13" s="159">
        <v>7.4879477404108093E-5</v>
      </c>
      <c r="HD13" s="159">
        <v>3.9198810662900005E-3</v>
      </c>
      <c r="HE13" s="159">
        <v>1.3342714810243345E-3</v>
      </c>
      <c r="HF13" s="159">
        <v>3.2370127632889653E-4</v>
      </c>
      <c r="HG13" s="159">
        <v>3.5105936775380107E-4</v>
      </c>
      <c r="HH13" s="159">
        <v>1.1580704679990692E-4</v>
      </c>
      <c r="HI13" s="159">
        <v>3.1408072019089515E-4</v>
      </c>
      <c r="HJ13" s="159">
        <v>7.1528318389632161E-4</v>
      </c>
      <c r="HK13" s="159">
        <v>3.7170205649100427E-4</v>
      </c>
      <c r="HL13" s="159">
        <v>3.9649580878494393E-4</v>
      </c>
      <c r="HM13" s="159">
        <v>2.7394272057734687E-4</v>
      </c>
      <c r="HN13" s="159">
        <v>8.7147104856797491E-4</v>
      </c>
      <c r="HO13" s="159">
        <v>5.2984113154180465E-4</v>
      </c>
      <c r="HP13" s="159">
        <v>3.2386656954775815E-4</v>
      </c>
      <c r="HQ13" s="159">
        <v>4.0752717467624549E-3</v>
      </c>
      <c r="HR13" s="159">
        <v>4.154330227088438E-4</v>
      </c>
      <c r="HS13" s="159">
        <v>1.7156771685259822E-4</v>
      </c>
      <c r="HU13" s="159">
        <v>9.9940916234861576E-5</v>
      </c>
      <c r="HV13" s="159">
        <v>4.6408216727543865E-6</v>
      </c>
      <c r="HW13" s="159">
        <v>1.5467687204102928E-4</v>
      </c>
      <c r="HX13" s="159">
        <v>2.5006483115800929E-5</v>
      </c>
      <c r="HY13" s="159">
        <v>1.6416887354953297E-4</v>
      </c>
      <c r="HZ13" s="159">
        <v>1.670483409679008E-4</v>
      </c>
      <c r="IA13" s="159">
        <v>1.5338800635756976E-6</v>
      </c>
      <c r="IB13" s="159">
        <v>8.0178848723324522E-2</v>
      </c>
      <c r="IC13" s="159">
        <v>9.5570320255235276E-5</v>
      </c>
      <c r="ID13" s="159">
        <v>1.2335374043921339E-5</v>
      </c>
      <c r="IE13" s="159">
        <v>1.3042784688852827E-5</v>
      </c>
      <c r="IF13" s="159">
        <v>1.9604823652879703E-5</v>
      </c>
      <c r="IG13" s="159">
        <v>1.8228148883600522E-4</v>
      </c>
      <c r="IH13" s="159">
        <v>1.2484429139272742E-4</v>
      </c>
      <c r="II13" s="159">
        <v>3.7708309585859185E-4</v>
      </c>
      <c r="IJ13" s="159">
        <v>4.9330788969039931E-5</v>
      </c>
      <c r="IK13" s="159">
        <v>2.5245351474636134E-4</v>
      </c>
      <c r="IL13" s="159">
        <v>5.227690337872283E-4</v>
      </c>
      <c r="IM13" s="159">
        <v>5.0499926089051222E-4</v>
      </c>
      <c r="IN13" s="159">
        <v>8.8642132204787315E-4</v>
      </c>
      <c r="IO13" s="159">
        <v>1.3417306188767139E-3</v>
      </c>
      <c r="IP13" s="159">
        <v>3.7758630030940464E-5</v>
      </c>
      <c r="IQ13" s="159">
        <v>3.5817537693286477E-3</v>
      </c>
      <c r="IR13" s="159">
        <v>7.7629489145711729E-4</v>
      </c>
      <c r="IS13" s="159">
        <v>2.6468985379073958E-4</v>
      </c>
      <c r="IT13" s="159">
        <v>3.3367088612825432E-4</v>
      </c>
      <c r="IU13" s="159">
        <v>1.1276985116159401E-4</v>
      </c>
      <c r="IV13" s="159">
        <v>1.6888391340693832E-4</v>
      </c>
      <c r="IW13" s="159">
        <v>5.9378371336062379E-4</v>
      </c>
      <c r="IX13" s="159">
        <v>3.7170205649100427E-4</v>
      </c>
      <c r="IY13" s="159">
        <v>3.8090602309232843E-4</v>
      </c>
      <c r="IZ13" s="159">
        <v>2.7000036160432797E-4</v>
      </c>
      <c r="JA13" s="159">
        <v>6.8535069402718397E-4</v>
      </c>
      <c r="JB13" s="159">
        <v>4.8976393843527095E-4</v>
      </c>
      <c r="JC13" s="159">
        <v>2.635717416181769E-4</v>
      </c>
      <c r="JD13" s="159">
        <v>4.0752717467624549E-3</v>
      </c>
      <c r="JE13" s="159">
        <v>4.1152095278491316E-4</v>
      </c>
      <c r="JF13" s="159">
        <v>1.0998516573040021E-4</v>
      </c>
    </row>
    <row r="14" spans="1:266">
      <c r="A14" s="15"/>
      <c r="B14" s="15" t="s">
        <v>138</v>
      </c>
      <c r="C14" s="15" t="s">
        <v>119</v>
      </c>
      <c r="D14" s="14">
        <v>143</v>
      </c>
      <c r="E14" s="14">
        <v>1</v>
      </c>
      <c r="F14" s="14">
        <v>2212</v>
      </c>
      <c r="G14" s="14">
        <v>67</v>
      </c>
      <c r="H14" s="14">
        <v>2544</v>
      </c>
      <c r="I14" s="14">
        <v>7691</v>
      </c>
      <c r="J14" s="14">
        <v>235</v>
      </c>
      <c r="K14" s="14">
        <v>682</v>
      </c>
      <c r="L14" s="14">
        <v>26789</v>
      </c>
      <c r="M14" s="14">
        <v>282</v>
      </c>
      <c r="N14" s="14">
        <v>151</v>
      </c>
      <c r="O14" s="14">
        <v>845</v>
      </c>
      <c r="P14" s="14">
        <v>1811</v>
      </c>
      <c r="Q14" s="14">
        <v>2181</v>
      </c>
      <c r="R14" s="14">
        <v>12270</v>
      </c>
      <c r="S14" s="14">
        <v>15048</v>
      </c>
      <c r="T14" s="14">
        <v>4835</v>
      </c>
      <c r="U14" s="14">
        <v>1334</v>
      </c>
      <c r="V14" s="14">
        <v>15367</v>
      </c>
      <c r="W14" s="14">
        <v>3294</v>
      </c>
      <c r="X14" s="14">
        <v>498126</v>
      </c>
      <c r="Y14" s="14">
        <v>73</v>
      </c>
      <c r="Z14" s="14">
        <v>3675</v>
      </c>
      <c r="AA14" s="14">
        <v>215</v>
      </c>
      <c r="AB14" s="14">
        <v>3506</v>
      </c>
      <c r="AC14" s="14">
        <v>138</v>
      </c>
      <c r="AD14" s="14">
        <v>700</v>
      </c>
      <c r="AE14" s="14">
        <v>147</v>
      </c>
      <c r="AF14" s="14">
        <v>430</v>
      </c>
      <c r="AG14" s="14">
        <v>1042</v>
      </c>
      <c r="AH14" s="14">
        <v>15476</v>
      </c>
      <c r="AI14" s="14">
        <v>6849</v>
      </c>
      <c r="AJ14" s="14">
        <v>273</v>
      </c>
      <c r="AK14" s="14">
        <v>3287</v>
      </c>
      <c r="AL14" s="14">
        <v>14267</v>
      </c>
      <c r="AM14" s="14">
        <v>1445</v>
      </c>
      <c r="AN14" s="14">
        <v>2827</v>
      </c>
      <c r="AO14" s="14">
        <v>0</v>
      </c>
      <c r="AP14" s="14">
        <v>650258</v>
      </c>
      <c r="AQ14" s="14">
        <v>650258</v>
      </c>
      <c r="AR14" s="14">
        <v>2706</v>
      </c>
      <c r="AS14" s="14">
        <v>17780</v>
      </c>
      <c r="AT14" s="14">
        <v>0</v>
      </c>
      <c r="AU14" s="14">
        <v>0</v>
      </c>
      <c r="AV14" s="14">
        <v>0</v>
      </c>
      <c r="AW14" s="14">
        <v>-3730</v>
      </c>
      <c r="AX14" s="14">
        <v>16756</v>
      </c>
      <c r="AY14" s="14">
        <v>667014</v>
      </c>
      <c r="AZ14" s="14">
        <v>26885</v>
      </c>
      <c r="BA14" s="14">
        <v>0</v>
      </c>
      <c r="BB14" s="14">
        <v>1254</v>
      </c>
      <c r="BC14" s="14">
        <v>28139</v>
      </c>
      <c r="BD14" s="14">
        <v>16531</v>
      </c>
      <c r="BE14" s="14">
        <v>16531</v>
      </c>
      <c r="BF14" s="14">
        <v>44670</v>
      </c>
      <c r="BG14" s="14">
        <v>61426</v>
      </c>
      <c r="BH14" s="14">
        <v>711684</v>
      </c>
      <c r="BI14" s="14">
        <v>-484400</v>
      </c>
      <c r="BJ14" s="14">
        <v>0</v>
      </c>
      <c r="BK14" s="14">
        <v>-1434</v>
      </c>
      <c r="BL14" s="14">
        <v>-485834</v>
      </c>
      <c r="BM14" s="14">
        <v>-57716</v>
      </c>
      <c r="BN14" s="14">
        <v>-381</v>
      </c>
      <c r="BO14" s="14">
        <v>-4615</v>
      </c>
      <c r="BP14" s="14">
        <v>-62712</v>
      </c>
      <c r="BQ14" s="14">
        <v>-548546</v>
      </c>
      <c r="BR14" s="14">
        <v>-487120</v>
      </c>
      <c r="BS14" s="14">
        <v>163138</v>
      </c>
      <c r="BU14" s="159">
        <f t="shared" si="26"/>
        <v>1.405875181878957E-3</v>
      </c>
      <c r="BV14" s="159">
        <f t="shared" si="27"/>
        <v>1.0473397570171764E-4</v>
      </c>
      <c r="BW14" s="159">
        <f t="shared" si="28"/>
        <v>1.9037291403096572E-3</v>
      </c>
      <c r="BX14" s="159">
        <f t="shared" si="29"/>
        <v>8.0824165219069675E-4</v>
      </c>
      <c r="BY14" s="159">
        <f t="shared" si="30"/>
        <v>8.9243117335054585E-3</v>
      </c>
      <c r="BZ14" s="159">
        <f t="shared" si="31"/>
        <v>1.5045727979654717E-2</v>
      </c>
      <c r="CA14" s="159">
        <f t="shared" si="32"/>
        <v>7.9209923149521373E-3</v>
      </c>
      <c r="CB14" s="159">
        <f t="shared" si="33"/>
        <v>3.4013605442176869E-3</v>
      </c>
      <c r="CC14" s="159">
        <f t="shared" si="34"/>
        <v>0.16421066826858244</v>
      </c>
      <c r="CD14" s="159">
        <f t="shared" si="35"/>
        <v>1.6984166179827389E-3</v>
      </c>
      <c r="CE14" s="159">
        <f t="shared" si="36"/>
        <v>2.0232607996569837E-3</v>
      </c>
      <c r="CF14" s="159">
        <f t="shared" si="37"/>
        <v>3.6535010917266575E-3</v>
      </c>
      <c r="CG14" s="159">
        <f t="shared" si="38"/>
        <v>6.7444016996935042E-3</v>
      </c>
      <c r="CH14" s="159">
        <f t="shared" si="39"/>
        <v>6.0809510930934785E-3</v>
      </c>
      <c r="CI14" s="159">
        <f t="shared" si="40"/>
        <v>2.257760015014932E-2</v>
      </c>
      <c r="CJ14" s="159">
        <f t="shared" si="41"/>
        <v>4.9052396878483832E-2</v>
      </c>
      <c r="CK14" s="159">
        <f t="shared" si="42"/>
        <v>7.2038273405734161E-3</v>
      </c>
      <c r="CL14" s="159">
        <f t="shared" si="43"/>
        <v>2.3641248484762558E-3</v>
      </c>
      <c r="CM14" s="159">
        <f t="shared" si="44"/>
        <v>7.9247450900307142E-3</v>
      </c>
      <c r="CN14" s="159">
        <f t="shared" si="45"/>
        <v>2.5364997227869156E-3</v>
      </c>
      <c r="CO14" s="159">
        <f t="shared" si="46"/>
        <v>5.9684113663485916E-2</v>
      </c>
      <c r="CP14" s="159">
        <f t="shared" si="47"/>
        <v>5.2398035576112811E-5</v>
      </c>
      <c r="CQ14" s="159">
        <f t="shared" si="48"/>
        <v>5.6298543131577741E-3</v>
      </c>
      <c r="CR14" s="159">
        <f t="shared" si="49"/>
        <v>4.6820863376720664E-4</v>
      </c>
      <c r="CS14" s="159">
        <f t="shared" si="50"/>
        <v>1.4521841848361236E-4</v>
      </c>
      <c r="CT14" s="159">
        <f t="shared" si="51"/>
        <v>1.2374863674735497E-5</v>
      </c>
      <c r="CU14" s="159">
        <f t="shared" si="52"/>
        <v>4.7334528462556258E-5</v>
      </c>
      <c r="CV14" s="159">
        <f t="shared" si="53"/>
        <v>1.9469381219358076E-5</v>
      </c>
      <c r="CW14" s="159">
        <f t="shared" si="54"/>
        <v>1.9078347229469037E-5</v>
      </c>
      <c r="CX14" s="159">
        <f t="shared" si="55"/>
        <v>1.5622399702544713E-4</v>
      </c>
      <c r="CY14" s="159">
        <f t="shared" si="56"/>
        <v>2.1977831587835848E-3</v>
      </c>
      <c r="CZ14" s="159">
        <f t="shared" si="57"/>
        <v>9.4085589450545104E-4</v>
      </c>
      <c r="DA14" s="159">
        <f t="shared" si="58"/>
        <v>4.6305719519641769E-4</v>
      </c>
      <c r="DB14" s="159">
        <f t="shared" si="59"/>
        <v>1.2798510061859985E-4</v>
      </c>
      <c r="DC14" s="159">
        <f t="shared" si="60"/>
        <v>1.4220428097979118E-3</v>
      </c>
      <c r="DD14" s="159">
        <f t="shared" si="61"/>
        <v>4.9854576443108855E-3</v>
      </c>
      <c r="DE14" s="159">
        <f t="shared" si="62"/>
        <v>3.7672588294712377E-3</v>
      </c>
      <c r="DF14" s="159">
        <f t="shared" si="63"/>
        <v>0</v>
      </c>
      <c r="DH14" s="14">
        <v>0</v>
      </c>
      <c r="DI14" s="14">
        <v>0</v>
      </c>
      <c r="DJ14" s="14">
        <v>0</v>
      </c>
      <c r="DK14" s="14">
        <v>0</v>
      </c>
      <c r="DL14" s="14">
        <v>0</v>
      </c>
      <c r="DM14" s="14">
        <v>0</v>
      </c>
      <c r="DN14" s="14">
        <v>0</v>
      </c>
      <c r="DO14" s="14">
        <v>0</v>
      </c>
      <c r="DP14" s="14">
        <v>1</v>
      </c>
      <c r="DQ14" s="14">
        <v>0</v>
      </c>
      <c r="DR14" s="14">
        <v>0</v>
      </c>
      <c r="DS14" s="14">
        <v>0</v>
      </c>
      <c r="DT14" s="14">
        <v>0</v>
      </c>
      <c r="DU14" s="14">
        <v>0</v>
      </c>
      <c r="DV14" s="14">
        <v>0</v>
      </c>
      <c r="DW14" s="14">
        <v>0</v>
      </c>
      <c r="DX14" s="14">
        <v>0</v>
      </c>
      <c r="DY14" s="14">
        <v>0</v>
      </c>
      <c r="DZ14" s="14">
        <v>0</v>
      </c>
      <c r="EA14" s="14">
        <v>0</v>
      </c>
      <c r="EB14" s="14">
        <v>0</v>
      </c>
      <c r="EC14" s="14">
        <v>0</v>
      </c>
      <c r="ED14" s="14">
        <v>0</v>
      </c>
      <c r="EE14" s="14">
        <v>0</v>
      </c>
      <c r="EF14" s="14">
        <v>0</v>
      </c>
      <c r="EG14" s="14">
        <v>0</v>
      </c>
      <c r="EH14" s="14">
        <v>0</v>
      </c>
      <c r="EI14" s="14">
        <v>0</v>
      </c>
      <c r="EJ14" s="14">
        <v>0</v>
      </c>
      <c r="EK14" s="14">
        <v>0</v>
      </c>
      <c r="EL14" s="14">
        <v>0</v>
      </c>
      <c r="EM14" s="14">
        <v>0</v>
      </c>
      <c r="EN14" s="14">
        <v>0</v>
      </c>
      <c r="EO14" s="14">
        <v>0</v>
      </c>
      <c r="EP14" s="14">
        <v>0</v>
      </c>
      <c r="EQ14" s="14">
        <v>0</v>
      </c>
      <c r="ER14" s="14">
        <v>0</v>
      </c>
      <c r="ES14" s="14">
        <v>0</v>
      </c>
      <c r="EU14" s="14">
        <f>IF(EU$5=$C14,-'1'!$BQ14/('1'!$AQ14+'1'!$BG14-'1'!$BE14-'1'!$BC14),0)</f>
        <v>0</v>
      </c>
      <c r="EV14" s="14">
        <f>IF(EV$5=$C14,-'1'!$BQ14/('1'!$AQ14+'1'!$BG14-'1'!$BE14-'1'!$BC14),0)</f>
        <v>0</v>
      </c>
      <c r="EW14" s="14">
        <f>IF(EW$5=$C14,-'1'!$BQ14/('1'!$AQ14+'1'!$BG14-'1'!$BE14-'1'!$BC14),0)</f>
        <v>0</v>
      </c>
      <c r="EX14" s="14">
        <f>IF(EX$5=$C14,-'1'!$BQ14/('1'!$AQ14+'1'!$BG14-'1'!$BE14-'1'!$BC14),0)</f>
        <v>0</v>
      </c>
      <c r="EY14" s="14">
        <f>IF(EY$5=$C14,-'1'!$BQ14/('1'!$AQ14+'1'!$BG14-'1'!$BE14-'1'!$BC14),0)</f>
        <v>0</v>
      </c>
      <c r="EZ14" s="14">
        <f>IF(EZ$5=$C14,-'1'!$BQ14/('1'!$AQ14+'1'!$BG14-'1'!$BE14-'1'!$BC14),0)</f>
        <v>0</v>
      </c>
      <c r="FA14" s="14">
        <f>IF(FA$5=$C14,-'1'!$BQ14/('1'!$AQ14+'1'!$BG14-'1'!$BE14-'1'!$BC14),0)</f>
        <v>0</v>
      </c>
      <c r="FB14" s="14">
        <f>IF(FB$5=$C14,-'1'!$BQ14/('1'!$AQ14+'1'!$BG14-'1'!$BE14-'1'!$BC14),0)</f>
        <v>0</v>
      </c>
      <c r="FC14" s="14">
        <f>IF(FC$5=$C14,-'1'!$BQ14/('1'!$AQ14+'1'!$BG14-'1'!$BE14-'1'!$BC14),0)</f>
        <v>0.82239053453150912</v>
      </c>
      <c r="FD14" s="14">
        <f>IF(FD$5=$C14,-'1'!$BQ14/('1'!$AQ14+'1'!$BG14-'1'!$BE14-'1'!$BC14),0)</f>
        <v>0</v>
      </c>
      <c r="FE14" s="14">
        <f>IF(FE$5=$C14,-'1'!$BQ14/('1'!$AQ14+'1'!$BG14-'1'!$BE14-'1'!$BC14),0)</f>
        <v>0</v>
      </c>
      <c r="FF14" s="14">
        <f>IF(FF$5=$C14,-'1'!$BQ14/('1'!$AQ14+'1'!$BG14-'1'!$BE14-'1'!$BC14),0)</f>
        <v>0</v>
      </c>
      <c r="FG14" s="14">
        <f>IF(FG$5=$C14,-'1'!$BQ14/('1'!$AQ14+'1'!$BG14-'1'!$BE14-'1'!$BC14),0)</f>
        <v>0</v>
      </c>
      <c r="FH14" s="14">
        <f>IF(FH$5=$C14,-'1'!$BQ14/('1'!$AQ14+'1'!$BG14-'1'!$BE14-'1'!$BC14),0)</f>
        <v>0</v>
      </c>
      <c r="FI14" s="14">
        <f>IF(FI$5=$C14,-'1'!$BQ14/('1'!$AQ14+'1'!$BG14-'1'!$BE14-'1'!$BC14),0)</f>
        <v>0</v>
      </c>
      <c r="FJ14" s="14">
        <f>IF(FJ$5=$C14,-'1'!$BQ14/('1'!$AQ14+'1'!$BG14-'1'!$BE14-'1'!$BC14),0)</f>
        <v>0</v>
      </c>
      <c r="FK14" s="14">
        <f>IF(FK$5=$C14,-'1'!$BQ14/('1'!$AQ14+'1'!$BG14-'1'!$BE14-'1'!$BC14),0)</f>
        <v>0</v>
      </c>
      <c r="FL14" s="14">
        <f>IF(FL$5=$C14,-'1'!$BQ14/('1'!$AQ14+'1'!$BG14-'1'!$BE14-'1'!$BC14),0)</f>
        <v>0</v>
      </c>
      <c r="FM14" s="14">
        <f>IF(FM$5=$C14,-'1'!$BQ14/('1'!$AQ14+'1'!$BG14-'1'!$BE14-'1'!$BC14),0)</f>
        <v>0</v>
      </c>
      <c r="FN14" s="14">
        <f>IF(FN$5=$C14,-'1'!$BQ14/('1'!$AQ14+'1'!$BG14-'1'!$BE14-'1'!$BC14),0)</f>
        <v>0</v>
      </c>
      <c r="FO14" s="14">
        <f>IF(FO$5=$C14,-'1'!$BQ14/('1'!$AQ14+'1'!$BG14-'1'!$BE14-'1'!$BC14),0)</f>
        <v>0</v>
      </c>
      <c r="FP14" s="14">
        <f>IF(FP$5=$C14,-'1'!$BQ14/('1'!$AQ14+'1'!$BG14-'1'!$BE14-'1'!$BC14),0)</f>
        <v>0</v>
      </c>
      <c r="FQ14" s="14">
        <f>IF(FQ$5=$C14,-'1'!$BQ14/('1'!$AQ14+'1'!$BG14-'1'!$BE14-'1'!$BC14),0)</f>
        <v>0</v>
      </c>
      <c r="FR14" s="14">
        <f>IF(FR$5=$C14,-'1'!$BQ14/('1'!$AQ14+'1'!$BG14-'1'!$BE14-'1'!$BC14),0)</f>
        <v>0</v>
      </c>
      <c r="FS14" s="14">
        <f>IF(FS$5=$C14,-'1'!$BQ14/('1'!$AQ14+'1'!$BG14-'1'!$BE14-'1'!$BC14),0)</f>
        <v>0</v>
      </c>
      <c r="FT14" s="14">
        <f>IF(FT$5=$C14,-'1'!$BQ14/('1'!$AQ14+'1'!$BG14-'1'!$BE14-'1'!$BC14),0)</f>
        <v>0</v>
      </c>
      <c r="FU14" s="14">
        <f>IF(FU$5=$C14,-'1'!$BQ14/('1'!$AQ14+'1'!$BG14-'1'!$BE14-'1'!$BC14),0)</f>
        <v>0</v>
      </c>
      <c r="FV14" s="14">
        <f>IF(FV$5=$C14,-'1'!$BQ14/('1'!$AQ14+'1'!$BG14-'1'!$BE14-'1'!$BC14),0)</f>
        <v>0</v>
      </c>
      <c r="FW14" s="14">
        <f>IF(FW$5=$C14,-'1'!$BQ14/('1'!$AQ14+'1'!$BG14-'1'!$BE14-'1'!$BC14),0)</f>
        <v>0</v>
      </c>
      <c r="FX14" s="14">
        <f>IF(FX$5=$C14,-'1'!$BQ14/('1'!$AQ14+'1'!$BG14-'1'!$BE14-'1'!$BC14),0)</f>
        <v>0</v>
      </c>
      <c r="FY14" s="14">
        <f>IF(FY$5=$C14,-'1'!$BQ14/('1'!$AQ14+'1'!$BG14-'1'!$BE14-'1'!$BC14),0)</f>
        <v>0</v>
      </c>
      <c r="FZ14" s="14">
        <f>IF(FZ$5=$C14,-'1'!$BQ14/('1'!$AQ14+'1'!$BG14-'1'!$BE14-'1'!$BC14),0)</f>
        <v>0</v>
      </c>
      <c r="GA14" s="14">
        <f>IF(GA$5=$C14,-'1'!$BQ14/('1'!$AQ14+'1'!$BG14-'1'!$BE14-'1'!$BC14),0)</f>
        <v>0</v>
      </c>
      <c r="GB14" s="14">
        <f>IF(GB$5=$C14,-'1'!$BQ14/('1'!$AQ14+'1'!$BG14-'1'!$BE14-'1'!$BC14),0)</f>
        <v>0</v>
      </c>
      <c r="GC14" s="14">
        <f>IF(GC$5=$C14,-'1'!$BQ14/('1'!$AQ14+'1'!$BG14-'1'!$BE14-'1'!$BC14),0)</f>
        <v>0</v>
      </c>
      <c r="GD14" s="14">
        <f>IF(GD$5=$C14,-'1'!$BQ14/('1'!$AQ14+'1'!$BG14-'1'!$BE14-'1'!$BC14),0)</f>
        <v>0</v>
      </c>
      <c r="GE14" s="14">
        <f>IF(GE$5=$C14,-'1'!$BQ14/('1'!$AQ14+'1'!$BG14-'1'!$BE14-'1'!$BC14),0)</f>
        <v>0</v>
      </c>
      <c r="GF14" s="14">
        <f>IF(GF$5=$C14,-'1'!$BQ14/('1'!$AQ14+'1'!$BG14-'1'!$BE14-'1'!$BC14),0)</f>
        <v>0</v>
      </c>
      <c r="GH14" s="159">
        <v>3.0490526220155106E-4</v>
      </c>
      <c r="GI14" s="159">
        <v>9.0234366483969532E-5</v>
      </c>
      <c r="GJ14" s="159">
        <v>3.8762654181381622E-4</v>
      </c>
      <c r="GK14" s="159">
        <v>2.0118432471584813E-4</v>
      </c>
      <c r="GL14" s="159">
        <v>1.697377191362186E-3</v>
      </c>
      <c r="GM14" s="159">
        <v>2.8406350358016691E-3</v>
      </c>
      <c r="GN14" s="159">
        <v>1.4807134280847034E-3</v>
      </c>
      <c r="GO14" s="159">
        <v>7.0214064796475962E-4</v>
      </c>
      <c r="GP14" s="159">
        <v>1.0301003086606546</v>
      </c>
      <c r="GQ14" s="159">
        <v>3.6250910794211966E-4</v>
      </c>
      <c r="GR14" s="159">
        <v>4.1111788718573743E-4</v>
      </c>
      <c r="GS14" s="159">
        <v>7.2490281431783509E-4</v>
      </c>
      <c r="GT14" s="159">
        <v>1.3055387528181489E-3</v>
      </c>
      <c r="GU14" s="159">
        <v>1.1778117383268723E-3</v>
      </c>
      <c r="GV14" s="159">
        <v>4.2438104010429443E-3</v>
      </c>
      <c r="GW14" s="159">
        <v>9.1193107134534251E-3</v>
      </c>
      <c r="GX14" s="159">
        <v>1.4494381384382578E-3</v>
      </c>
      <c r="GY14" s="159">
        <v>5.835683654179753E-4</v>
      </c>
      <c r="GZ14" s="159">
        <v>1.6182496746251591E-3</v>
      </c>
      <c r="HA14" s="159">
        <v>5.1224563928582397E-4</v>
      </c>
      <c r="HB14" s="159">
        <v>1.0967089106108692E-2</v>
      </c>
      <c r="HC14" s="159">
        <v>1.1329358040238933E-4</v>
      </c>
      <c r="HD14" s="159">
        <v>1.4171545758816433E-3</v>
      </c>
      <c r="HE14" s="159">
        <v>1.3879402019908419E-4</v>
      </c>
      <c r="HF14" s="159">
        <v>6.5089237330769322E-5</v>
      </c>
      <c r="HG14" s="159">
        <v>4.6199463533238868E-5</v>
      </c>
      <c r="HH14" s="159">
        <v>1.0218776222442274E-4</v>
      </c>
      <c r="HI14" s="159">
        <v>1.0471729612301716E-4</v>
      </c>
      <c r="HJ14" s="159">
        <v>5.9737168610328994E-5</v>
      </c>
      <c r="HK14" s="159">
        <v>1.3998943705199104E-4</v>
      </c>
      <c r="HL14" s="159">
        <v>4.7955548364651211E-4</v>
      </c>
      <c r="HM14" s="159">
        <v>2.4112052024039313E-4</v>
      </c>
      <c r="HN14" s="159">
        <v>1.388416123383502E-4</v>
      </c>
      <c r="HO14" s="159">
        <v>6.9156603141909518E-5</v>
      </c>
      <c r="HP14" s="159">
        <v>3.1407733903946638E-4</v>
      </c>
      <c r="HQ14" s="159">
        <v>1.0158621783076067E-3</v>
      </c>
      <c r="HR14" s="159">
        <v>7.3531418181617099E-4</v>
      </c>
      <c r="HS14" s="159">
        <v>1.431208250764538E-4</v>
      </c>
      <c r="HU14" s="159">
        <v>2.2593172492055099E-5</v>
      </c>
      <c r="HV14" s="159">
        <v>8.1991682634780531E-7</v>
      </c>
      <c r="HW14" s="159">
        <v>3.668093859992253E-5</v>
      </c>
      <c r="HX14" s="159">
        <v>4.1957559683560216E-6</v>
      </c>
      <c r="HY14" s="159">
        <v>8.7854717722207326E-5</v>
      </c>
      <c r="HZ14" s="159">
        <v>1.6652148448518343E-4</v>
      </c>
      <c r="IA14" s="159">
        <v>2.3184080406894092E-5</v>
      </c>
      <c r="IB14" s="159">
        <v>5.5286021469101533E-5</v>
      </c>
      <c r="IC14" s="159">
        <v>0.18295556520014633</v>
      </c>
      <c r="ID14" s="159">
        <v>4.2490734123888315E-5</v>
      </c>
      <c r="IE14" s="159">
        <v>1.205352559740922E-5</v>
      </c>
      <c r="IF14" s="159">
        <v>4.3051428687513091E-5</v>
      </c>
      <c r="IG14" s="159">
        <v>1.7353962459290626E-4</v>
      </c>
      <c r="IH14" s="159">
        <v>8.9424171033203892E-5</v>
      </c>
      <c r="II14" s="159">
        <v>5.2420527702770571E-4</v>
      </c>
      <c r="IJ14" s="159">
        <v>3.8676850600084209E-4</v>
      </c>
      <c r="IK14" s="159">
        <v>1.8332289173816221E-4</v>
      </c>
      <c r="IL14" s="159">
        <v>1.0437457713210116E-4</v>
      </c>
      <c r="IM14" s="159">
        <v>2.8650574796208923E-4</v>
      </c>
      <c r="IN14" s="159">
        <v>1.3183580216586082E-4</v>
      </c>
      <c r="IO14" s="159">
        <v>1.0967089106108692E-2</v>
      </c>
      <c r="IP14" s="159">
        <v>5.7129276747058783E-5</v>
      </c>
      <c r="IQ14" s="159">
        <v>1.2949114164551778E-3</v>
      </c>
      <c r="IR14" s="159">
        <v>8.0751998658195066E-5</v>
      </c>
      <c r="IS14" s="159">
        <v>5.3223332659730107E-5</v>
      </c>
      <c r="IT14" s="159">
        <v>4.3911136838247426E-5</v>
      </c>
      <c r="IU14" s="159">
        <v>9.9507750650919564E-5</v>
      </c>
      <c r="IV14" s="159">
        <v>5.630739371681121E-5</v>
      </c>
      <c r="IW14" s="159">
        <v>4.9590090472799741E-5</v>
      </c>
      <c r="IX14" s="159">
        <v>1.3998943705199104E-4</v>
      </c>
      <c r="IY14" s="159">
        <v>4.6069988151372206E-4</v>
      </c>
      <c r="IZ14" s="159">
        <v>2.3765051145700476E-4</v>
      </c>
      <c r="JA14" s="159">
        <v>1.0918916415215762E-4</v>
      </c>
      <c r="JB14" s="159">
        <v>6.3925596385893736E-5</v>
      </c>
      <c r="JC14" s="159">
        <v>2.5560498994703297E-4</v>
      </c>
      <c r="JD14" s="159">
        <v>1.0158621783076067E-3</v>
      </c>
      <c r="JE14" s="159">
        <v>7.283898394117907E-4</v>
      </c>
      <c r="JF14" s="159">
        <v>9.1749007064244824E-5</v>
      </c>
    </row>
    <row r="15" spans="1:266">
      <c r="A15" s="15"/>
      <c r="B15" s="15" t="s">
        <v>139</v>
      </c>
      <c r="C15" s="15" t="s">
        <v>41</v>
      </c>
      <c r="D15" s="14">
        <v>4</v>
      </c>
      <c r="E15" s="14">
        <v>6</v>
      </c>
      <c r="F15" s="14">
        <v>0</v>
      </c>
      <c r="G15" s="14">
        <v>15</v>
      </c>
      <c r="H15" s="14">
        <v>15032</v>
      </c>
      <c r="I15" s="14">
        <v>11</v>
      </c>
      <c r="J15" s="14">
        <v>0</v>
      </c>
      <c r="K15" s="14">
        <v>491</v>
      </c>
      <c r="L15" s="14">
        <v>506</v>
      </c>
      <c r="M15" s="14">
        <v>87525</v>
      </c>
      <c r="N15" s="14">
        <v>73</v>
      </c>
      <c r="O15" s="14">
        <v>55225</v>
      </c>
      <c r="P15" s="14">
        <v>36321</v>
      </c>
      <c r="Q15" s="14">
        <v>37446</v>
      </c>
      <c r="R15" s="14">
        <v>12607</v>
      </c>
      <c r="S15" s="14">
        <v>3207</v>
      </c>
      <c r="T15" s="14">
        <v>24323</v>
      </c>
      <c r="U15" s="14">
        <v>5041</v>
      </c>
      <c r="V15" s="14">
        <v>87709</v>
      </c>
      <c r="W15" s="14">
        <v>3014</v>
      </c>
      <c r="X15" s="14">
        <v>239593</v>
      </c>
      <c r="Y15" s="14">
        <v>0</v>
      </c>
      <c r="Z15" s="14">
        <v>20</v>
      </c>
      <c r="AA15" s="14">
        <v>0</v>
      </c>
      <c r="AB15" s="14">
        <v>0</v>
      </c>
      <c r="AC15" s="14">
        <v>0</v>
      </c>
      <c r="AD15" s="14">
        <v>0</v>
      </c>
      <c r="AE15" s="14">
        <v>1827</v>
      </c>
      <c r="AF15" s="14">
        <v>0</v>
      </c>
      <c r="AG15" s="14">
        <v>391</v>
      </c>
      <c r="AH15" s="14">
        <v>0</v>
      </c>
      <c r="AI15" s="14">
        <v>23</v>
      </c>
      <c r="AJ15" s="14">
        <v>4</v>
      </c>
      <c r="AK15" s="14">
        <v>1303</v>
      </c>
      <c r="AL15" s="14">
        <v>313</v>
      </c>
      <c r="AM15" s="14">
        <v>7</v>
      </c>
      <c r="AN15" s="14">
        <v>2954</v>
      </c>
      <c r="AO15" s="14">
        <v>0</v>
      </c>
      <c r="AP15" s="14">
        <v>614991</v>
      </c>
      <c r="AQ15" s="14">
        <v>614991</v>
      </c>
      <c r="AR15" s="14">
        <v>0</v>
      </c>
      <c r="AS15" s="14">
        <v>-4340</v>
      </c>
      <c r="AT15" s="14">
        <v>0</v>
      </c>
      <c r="AU15" s="14">
        <v>-3347</v>
      </c>
      <c r="AV15" s="14">
        <v>-23096</v>
      </c>
      <c r="AW15" s="14">
        <v>-3811</v>
      </c>
      <c r="AX15" s="14">
        <v>-34594</v>
      </c>
      <c r="AY15" s="14">
        <v>580397</v>
      </c>
      <c r="AZ15" s="14">
        <v>94618</v>
      </c>
      <c r="BA15" s="14">
        <v>0</v>
      </c>
      <c r="BB15" s="14">
        <v>0</v>
      </c>
      <c r="BC15" s="14">
        <v>94618</v>
      </c>
      <c r="BD15" s="14">
        <v>3389</v>
      </c>
      <c r="BE15" s="14">
        <v>3389</v>
      </c>
      <c r="BF15" s="14">
        <v>98007</v>
      </c>
      <c r="BG15" s="14">
        <v>63413</v>
      </c>
      <c r="BH15" s="14">
        <v>678404</v>
      </c>
      <c r="BI15" s="14">
        <v>-488046</v>
      </c>
      <c r="BJ15" s="14">
        <v>0</v>
      </c>
      <c r="BK15" s="14">
        <v>-1</v>
      </c>
      <c r="BL15" s="14">
        <v>-488047</v>
      </c>
      <c r="BM15" s="14">
        <v>-22500</v>
      </c>
      <c r="BN15" s="14">
        <v>-2</v>
      </c>
      <c r="BO15" s="14">
        <v>-1818</v>
      </c>
      <c r="BP15" s="14">
        <v>-24320</v>
      </c>
      <c r="BQ15" s="14">
        <v>-512367</v>
      </c>
      <c r="BR15" s="14">
        <v>-448954</v>
      </c>
      <c r="BS15" s="14">
        <v>166037</v>
      </c>
      <c r="BU15" s="159">
        <f t="shared" si="26"/>
        <v>3.9325179912698103E-5</v>
      </c>
      <c r="BV15" s="159">
        <f t="shared" si="27"/>
        <v>6.2840385421030582E-4</v>
      </c>
      <c r="BW15" s="159">
        <f t="shared" si="28"/>
        <v>0</v>
      </c>
      <c r="BX15" s="159">
        <f t="shared" si="29"/>
        <v>1.8094962362478285E-4</v>
      </c>
      <c r="BY15" s="159">
        <f t="shared" si="30"/>
        <v>5.2732018073134455E-2</v>
      </c>
      <c r="BZ15" s="159">
        <f t="shared" si="31"/>
        <v>2.1519049249278624E-5</v>
      </c>
      <c r="CA15" s="159">
        <f t="shared" si="32"/>
        <v>0</v>
      </c>
      <c r="CB15" s="159">
        <f t="shared" si="33"/>
        <v>2.4487800985496838E-3</v>
      </c>
      <c r="CC15" s="159">
        <f t="shared" si="34"/>
        <v>3.1016685260331742E-3</v>
      </c>
      <c r="CD15" s="159">
        <f t="shared" si="35"/>
        <v>0.52714154074091923</v>
      </c>
      <c r="CE15" s="159">
        <f t="shared" si="36"/>
        <v>9.7813270446993252E-4</v>
      </c>
      <c r="CF15" s="159">
        <f t="shared" si="37"/>
        <v>0.23877467194154398</v>
      </c>
      <c r="CG15" s="159">
        <f t="shared" si="38"/>
        <v>0.13526417125045156</v>
      </c>
      <c r="CH15" s="159">
        <f t="shared" si="39"/>
        <v>0.10440499524620742</v>
      </c>
      <c r="CI15" s="159">
        <f t="shared" si="40"/>
        <v>2.3197702126563365E-2</v>
      </c>
      <c r="CJ15" s="159">
        <f t="shared" si="41"/>
        <v>1.0453949813217548E-2</v>
      </c>
      <c r="CK15" s="159">
        <f t="shared" si="42"/>
        <v>3.6239646826218656E-2</v>
      </c>
      <c r="CL15" s="159">
        <f t="shared" si="43"/>
        <v>8.9336981717907087E-3</v>
      </c>
      <c r="CM15" s="159">
        <f t="shared" si="44"/>
        <v>4.5231435355079327E-2</v>
      </c>
      <c r="CN15" s="159">
        <f t="shared" si="45"/>
        <v>2.3208895459865706E-3</v>
      </c>
      <c r="CO15" s="159">
        <f t="shared" si="46"/>
        <v>2.870738697633848E-2</v>
      </c>
      <c r="CP15" s="159">
        <f t="shared" si="47"/>
        <v>0</v>
      </c>
      <c r="CQ15" s="159">
        <f t="shared" si="48"/>
        <v>3.0638662928749791E-5</v>
      </c>
      <c r="CR15" s="159">
        <f t="shared" si="49"/>
        <v>0</v>
      </c>
      <c r="CS15" s="159">
        <f t="shared" si="50"/>
        <v>0</v>
      </c>
      <c r="CT15" s="159">
        <f t="shared" si="51"/>
        <v>0</v>
      </c>
      <c r="CU15" s="159">
        <f t="shared" si="52"/>
        <v>0</v>
      </c>
      <c r="CV15" s="159">
        <f t="shared" si="53"/>
        <v>2.4197659515487894E-4</v>
      </c>
      <c r="CW15" s="159">
        <f t="shared" si="54"/>
        <v>0</v>
      </c>
      <c r="CX15" s="159">
        <f t="shared" si="55"/>
        <v>5.8621480649663936E-5</v>
      </c>
      <c r="CY15" s="159">
        <f t="shared" si="56"/>
        <v>0</v>
      </c>
      <c r="CZ15" s="159">
        <f t="shared" si="57"/>
        <v>3.1595394325632027E-6</v>
      </c>
      <c r="DA15" s="159">
        <f t="shared" si="58"/>
        <v>6.78472080873872E-6</v>
      </c>
      <c r="DB15" s="159">
        <f t="shared" si="59"/>
        <v>5.0734586585346999E-5</v>
      </c>
      <c r="DC15" s="159">
        <f t="shared" si="60"/>
        <v>3.1197827116194464E-5</v>
      </c>
      <c r="DD15" s="159">
        <f t="shared" si="61"/>
        <v>2.4151005889395294E-5</v>
      </c>
      <c r="DE15" s="159">
        <f t="shared" si="62"/>
        <v>3.9364989679016756E-3</v>
      </c>
      <c r="DF15" s="159">
        <f t="shared" si="63"/>
        <v>0</v>
      </c>
      <c r="DH15" s="14">
        <v>0</v>
      </c>
      <c r="DI15" s="14">
        <v>0</v>
      </c>
      <c r="DJ15" s="14">
        <v>0</v>
      </c>
      <c r="DK15" s="14">
        <v>0</v>
      </c>
      <c r="DL15" s="14">
        <v>0</v>
      </c>
      <c r="DM15" s="14">
        <v>0</v>
      </c>
      <c r="DN15" s="14">
        <v>0</v>
      </c>
      <c r="DO15" s="14">
        <v>0</v>
      </c>
      <c r="DP15" s="14">
        <v>0</v>
      </c>
      <c r="DQ15" s="14">
        <v>1</v>
      </c>
      <c r="DR15" s="14">
        <v>0</v>
      </c>
      <c r="DS15" s="14">
        <v>0</v>
      </c>
      <c r="DT15" s="14">
        <v>0</v>
      </c>
      <c r="DU15" s="14">
        <v>0</v>
      </c>
      <c r="DV15" s="14">
        <v>0</v>
      </c>
      <c r="DW15" s="14">
        <v>0</v>
      </c>
      <c r="DX15" s="14">
        <v>0</v>
      </c>
      <c r="DY15" s="14">
        <v>0</v>
      </c>
      <c r="DZ15" s="14">
        <v>0</v>
      </c>
      <c r="EA15" s="14">
        <v>0</v>
      </c>
      <c r="EB15" s="14">
        <v>0</v>
      </c>
      <c r="EC15" s="14">
        <v>0</v>
      </c>
      <c r="ED15" s="14">
        <v>0</v>
      </c>
      <c r="EE15" s="14">
        <v>0</v>
      </c>
      <c r="EF15" s="14">
        <v>0</v>
      </c>
      <c r="EG15" s="14">
        <v>0</v>
      </c>
      <c r="EH15" s="14">
        <v>0</v>
      </c>
      <c r="EI15" s="14">
        <v>0</v>
      </c>
      <c r="EJ15" s="14">
        <v>0</v>
      </c>
      <c r="EK15" s="14">
        <v>0</v>
      </c>
      <c r="EL15" s="14">
        <v>0</v>
      </c>
      <c r="EM15" s="14">
        <v>0</v>
      </c>
      <c r="EN15" s="14">
        <v>0</v>
      </c>
      <c r="EO15" s="14">
        <v>0</v>
      </c>
      <c r="EP15" s="14">
        <v>0</v>
      </c>
      <c r="EQ15" s="14">
        <v>0</v>
      </c>
      <c r="ER15" s="14">
        <v>0</v>
      </c>
      <c r="ES15" s="14">
        <v>0</v>
      </c>
      <c r="EU15" s="14">
        <f>IF(EU$5=$C15,-'1'!$BQ15/('1'!$AQ15+'1'!$BG15-'1'!$BE15-'1'!$BC15),0)</f>
        <v>0</v>
      </c>
      <c r="EV15" s="14">
        <f>IF(EV$5=$C15,-'1'!$BQ15/('1'!$AQ15+'1'!$BG15-'1'!$BE15-'1'!$BC15),0)</f>
        <v>0</v>
      </c>
      <c r="EW15" s="14">
        <f>IF(EW$5=$C15,-'1'!$BQ15/('1'!$AQ15+'1'!$BG15-'1'!$BE15-'1'!$BC15),0)</f>
        <v>0</v>
      </c>
      <c r="EX15" s="14">
        <f>IF(EX$5=$C15,-'1'!$BQ15/('1'!$AQ15+'1'!$BG15-'1'!$BE15-'1'!$BC15),0)</f>
        <v>0</v>
      </c>
      <c r="EY15" s="14">
        <f>IF(EY$5=$C15,-'1'!$BQ15/('1'!$AQ15+'1'!$BG15-'1'!$BE15-'1'!$BC15),0)</f>
        <v>0</v>
      </c>
      <c r="EZ15" s="14">
        <f>IF(EZ$5=$C15,-'1'!$BQ15/('1'!$AQ15+'1'!$BG15-'1'!$BE15-'1'!$BC15),0)</f>
        <v>0</v>
      </c>
      <c r="FA15" s="14">
        <f>IF(FA$5=$C15,-'1'!$BQ15/('1'!$AQ15+'1'!$BG15-'1'!$BE15-'1'!$BC15),0)</f>
        <v>0</v>
      </c>
      <c r="FB15" s="14">
        <f>IF(FB$5=$C15,-'1'!$BQ15/('1'!$AQ15+'1'!$BG15-'1'!$BE15-'1'!$BC15),0)</f>
        <v>0</v>
      </c>
      <c r="FC15" s="14">
        <f>IF(FC$5=$C15,-'1'!$BQ15/('1'!$AQ15+'1'!$BG15-'1'!$BE15-'1'!$BC15),0)</f>
        <v>0</v>
      </c>
      <c r="FD15" s="14">
        <f>IF(FD$5=$C15,-'1'!$BQ15/('1'!$AQ15+'1'!$BG15-'1'!$BE15-'1'!$BC15),0)</f>
        <v>0.88278712674255722</v>
      </c>
      <c r="FE15" s="14">
        <f>IF(FE$5=$C15,-'1'!$BQ15/('1'!$AQ15+'1'!$BG15-'1'!$BE15-'1'!$BC15),0)</f>
        <v>0</v>
      </c>
      <c r="FF15" s="14">
        <f>IF(FF$5=$C15,-'1'!$BQ15/('1'!$AQ15+'1'!$BG15-'1'!$BE15-'1'!$BC15),0)</f>
        <v>0</v>
      </c>
      <c r="FG15" s="14">
        <f>IF(FG$5=$C15,-'1'!$BQ15/('1'!$AQ15+'1'!$BG15-'1'!$BE15-'1'!$BC15),0)</f>
        <v>0</v>
      </c>
      <c r="FH15" s="14">
        <f>IF(FH$5=$C15,-'1'!$BQ15/('1'!$AQ15+'1'!$BG15-'1'!$BE15-'1'!$BC15),0)</f>
        <v>0</v>
      </c>
      <c r="FI15" s="14">
        <f>IF(FI$5=$C15,-'1'!$BQ15/('1'!$AQ15+'1'!$BG15-'1'!$BE15-'1'!$BC15),0)</f>
        <v>0</v>
      </c>
      <c r="FJ15" s="14">
        <f>IF(FJ$5=$C15,-'1'!$BQ15/('1'!$AQ15+'1'!$BG15-'1'!$BE15-'1'!$BC15),0)</f>
        <v>0</v>
      </c>
      <c r="FK15" s="14">
        <f>IF(FK$5=$C15,-'1'!$BQ15/('1'!$AQ15+'1'!$BG15-'1'!$BE15-'1'!$BC15),0)</f>
        <v>0</v>
      </c>
      <c r="FL15" s="14">
        <f>IF(FL$5=$C15,-'1'!$BQ15/('1'!$AQ15+'1'!$BG15-'1'!$BE15-'1'!$BC15),0)</f>
        <v>0</v>
      </c>
      <c r="FM15" s="14">
        <f>IF(FM$5=$C15,-'1'!$BQ15/('1'!$AQ15+'1'!$BG15-'1'!$BE15-'1'!$BC15),0)</f>
        <v>0</v>
      </c>
      <c r="FN15" s="14">
        <f>IF(FN$5=$C15,-'1'!$BQ15/('1'!$AQ15+'1'!$BG15-'1'!$BE15-'1'!$BC15),0)</f>
        <v>0</v>
      </c>
      <c r="FO15" s="14">
        <f>IF(FO$5=$C15,-'1'!$BQ15/('1'!$AQ15+'1'!$BG15-'1'!$BE15-'1'!$BC15),0)</f>
        <v>0</v>
      </c>
      <c r="FP15" s="14">
        <f>IF(FP$5=$C15,-'1'!$BQ15/('1'!$AQ15+'1'!$BG15-'1'!$BE15-'1'!$BC15),0)</f>
        <v>0</v>
      </c>
      <c r="FQ15" s="14">
        <f>IF(FQ$5=$C15,-'1'!$BQ15/('1'!$AQ15+'1'!$BG15-'1'!$BE15-'1'!$BC15),0)</f>
        <v>0</v>
      </c>
      <c r="FR15" s="14">
        <f>IF(FR$5=$C15,-'1'!$BQ15/('1'!$AQ15+'1'!$BG15-'1'!$BE15-'1'!$BC15),0)</f>
        <v>0</v>
      </c>
      <c r="FS15" s="14">
        <f>IF(FS$5=$C15,-'1'!$BQ15/('1'!$AQ15+'1'!$BG15-'1'!$BE15-'1'!$BC15),0)</f>
        <v>0</v>
      </c>
      <c r="FT15" s="14">
        <f>IF(FT$5=$C15,-'1'!$BQ15/('1'!$AQ15+'1'!$BG15-'1'!$BE15-'1'!$BC15),0)</f>
        <v>0</v>
      </c>
      <c r="FU15" s="14">
        <f>IF(FU$5=$C15,-'1'!$BQ15/('1'!$AQ15+'1'!$BG15-'1'!$BE15-'1'!$BC15),0)</f>
        <v>0</v>
      </c>
      <c r="FV15" s="14">
        <f>IF(FV$5=$C15,-'1'!$BQ15/('1'!$AQ15+'1'!$BG15-'1'!$BE15-'1'!$BC15),0)</f>
        <v>0</v>
      </c>
      <c r="FW15" s="14">
        <f>IF(FW$5=$C15,-'1'!$BQ15/('1'!$AQ15+'1'!$BG15-'1'!$BE15-'1'!$BC15),0)</f>
        <v>0</v>
      </c>
      <c r="FX15" s="14">
        <f>IF(FX$5=$C15,-'1'!$BQ15/('1'!$AQ15+'1'!$BG15-'1'!$BE15-'1'!$BC15),0)</f>
        <v>0</v>
      </c>
      <c r="FY15" s="14">
        <f>IF(FY$5=$C15,-'1'!$BQ15/('1'!$AQ15+'1'!$BG15-'1'!$BE15-'1'!$BC15),0)</f>
        <v>0</v>
      </c>
      <c r="FZ15" s="14">
        <f>IF(FZ$5=$C15,-'1'!$BQ15/('1'!$AQ15+'1'!$BG15-'1'!$BE15-'1'!$BC15),0)</f>
        <v>0</v>
      </c>
      <c r="GA15" s="14">
        <f>IF(GA$5=$C15,-'1'!$BQ15/('1'!$AQ15+'1'!$BG15-'1'!$BE15-'1'!$BC15),0)</f>
        <v>0</v>
      </c>
      <c r="GB15" s="14">
        <f>IF(GB$5=$C15,-'1'!$BQ15/('1'!$AQ15+'1'!$BG15-'1'!$BE15-'1'!$BC15),0)</f>
        <v>0</v>
      </c>
      <c r="GC15" s="14">
        <f>IF(GC$5=$C15,-'1'!$BQ15/('1'!$AQ15+'1'!$BG15-'1'!$BE15-'1'!$BC15),0)</f>
        <v>0</v>
      </c>
      <c r="GD15" s="14">
        <f>IF(GD$5=$C15,-'1'!$BQ15/('1'!$AQ15+'1'!$BG15-'1'!$BE15-'1'!$BC15),0)</f>
        <v>0</v>
      </c>
      <c r="GE15" s="14">
        <f>IF(GE$5=$C15,-'1'!$BQ15/('1'!$AQ15+'1'!$BG15-'1'!$BE15-'1'!$BC15),0)</f>
        <v>0</v>
      </c>
      <c r="GF15" s="14">
        <f>IF(GF$5=$C15,-'1'!$BQ15/('1'!$AQ15+'1'!$BG15-'1'!$BE15-'1'!$BC15),0)</f>
        <v>0</v>
      </c>
      <c r="GH15" s="159">
        <v>3.658584994383116E-5</v>
      </c>
      <c r="GI15" s="159">
        <v>1.74787025557088E-4</v>
      </c>
      <c r="GJ15" s="159">
        <v>3.6520719421909608E-5</v>
      </c>
      <c r="GK15" s="159">
        <v>4.877005603498066E-5</v>
      </c>
      <c r="GL15" s="159">
        <v>6.7659154304027195E-3</v>
      </c>
      <c r="GM15" s="159">
        <v>6.0334845799419809E-5</v>
      </c>
      <c r="GN15" s="159">
        <v>1.1343409546834937E-5</v>
      </c>
      <c r="GO15" s="159">
        <v>3.4763698730016297E-4</v>
      </c>
      <c r="GP15" s="159">
        <v>4.3956303269365575E-4</v>
      </c>
      <c r="GQ15" s="159">
        <v>1.0658734969884822</v>
      </c>
      <c r="GR15" s="159">
        <v>1.4340964199355854E-4</v>
      </c>
      <c r="GS15" s="159">
        <v>2.9964989399891662E-2</v>
      </c>
      <c r="GT15" s="159">
        <v>1.7387503159019636E-2</v>
      </c>
      <c r="GU15" s="159">
        <v>1.3391258159405247E-2</v>
      </c>
      <c r="GV15" s="159">
        <v>3.052570804769476E-3</v>
      </c>
      <c r="GW15" s="159">
        <v>1.4067598013311259E-3</v>
      </c>
      <c r="GX15" s="159">
        <v>4.6580491320187337E-3</v>
      </c>
      <c r="GY15" s="159">
        <v>1.2000310584480878E-3</v>
      </c>
      <c r="GZ15" s="159">
        <v>6.2414395935633084E-3</v>
      </c>
      <c r="HA15" s="159">
        <v>3.45981316093137E-4</v>
      </c>
      <c r="HB15" s="159">
        <v>3.8592635424304386E-3</v>
      </c>
      <c r="HC15" s="159">
        <v>4.0809643966211114E-5</v>
      </c>
      <c r="HD15" s="159">
        <v>1.6144250351995341E-4</v>
      </c>
      <c r="HE15" s="159">
        <v>2.259286248853593E-5</v>
      </c>
      <c r="HF15" s="159">
        <v>2.4590217373465497E-5</v>
      </c>
      <c r="HG15" s="159">
        <v>2.2311272352699377E-5</v>
      </c>
      <c r="HH15" s="159">
        <v>3.5539814107699866E-5</v>
      </c>
      <c r="HI15" s="159">
        <v>1.0555979775812776E-4</v>
      </c>
      <c r="HJ15" s="159">
        <v>3.3346982594300083E-5</v>
      </c>
      <c r="HK15" s="159">
        <v>7.5889962355314651E-5</v>
      </c>
      <c r="HL15" s="159">
        <v>3.2164979969415748E-5</v>
      </c>
      <c r="HM15" s="159">
        <v>2.1740139857151632E-5</v>
      </c>
      <c r="HN15" s="159">
        <v>3.8315238152444435E-5</v>
      </c>
      <c r="HO15" s="159">
        <v>5.4223326020082742E-5</v>
      </c>
      <c r="HP15" s="159">
        <v>2.6896509591585175E-5</v>
      </c>
      <c r="HQ15" s="159">
        <v>1.8891847088409612E-4</v>
      </c>
      <c r="HR15" s="159">
        <v>5.2556463678111315E-4</v>
      </c>
      <c r="HS15" s="159">
        <v>5.562186362610571E-5</v>
      </c>
      <c r="HU15" s="159">
        <v>2.710974591192926E-6</v>
      </c>
      <c r="HV15" s="159">
        <v>1.5882066762999885E-6</v>
      </c>
      <c r="HW15" s="159">
        <v>3.4559405051873477E-6</v>
      </c>
      <c r="HX15" s="159">
        <v>1.0171133062918413E-6</v>
      </c>
      <c r="HY15" s="159">
        <v>3.5019770107392771E-4</v>
      </c>
      <c r="HZ15" s="159">
        <v>3.5369021229679353E-6</v>
      </c>
      <c r="IA15" s="159">
        <v>1.7760797871761262E-7</v>
      </c>
      <c r="IB15" s="159">
        <v>2.7372672411205016E-5</v>
      </c>
      <c r="IC15" s="159">
        <v>7.807055527642898E-5</v>
      </c>
      <c r="ID15" s="159">
        <v>0.12493409511097829</v>
      </c>
      <c r="IE15" s="159">
        <v>4.2046134322141426E-6</v>
      </c>
      <c r="IF15" s="159">
        <v>1.7795980078867551E-3</v>
      </c>
      <c r="IG15" s="159">
        <v>2.3112456557193763E-3</v>
      </c>
      <c r="IH15" s="159">
        <v>1.0167178005014118E-3</v>
      </c>
      <c r="II15" s="159">
        <v>3.770606066584918E-4</v>
      </c>
      <c r="IJ15" s="159">
        <v>5.9663542975918338E-5</v>
      </c>
      <c r="IK15" s="159">
        <v>5.8914348539234728E-4</v>
      </c>
      <c r="IL15" s="159">
        <v>2.14632494996873E-4</v>
      </c>
      <c r="IM15" s="159">
        <v>1.1050262188548024E-3</v>
      </c>
      <c r="IN15" s="159">
        <v>8.9044631800345842E-5</v>
      </c>
      <c r="IO15" s="159">
        <v>3.8592635424304386E-3</v>
      </c>
      <c r="IP15" s="159">
        <v>2.0578619157537396E-5</v>
      </c>
      <c r="IQ15" s="159">
        <v>1.4751654086784142E-4</v>
      </c>
      <c r="IR15" s="159">
        <v>1.3144793981340971E-5</v>
      </c>
      <c r="IS15" s="159">
        <v>2.0107369099934724E-5</v>
      </c>
      <c r="IT15" s="159">
        <v>2.1206162547968117E-5</v>
      </c>
      <c r="IU15" s="159">
        <v>3.4607734658503129E-5</v>
      </c>
      <c r="IV15" s="159">
        <v>5.6760414115843476E-5</v>
      </c>
      <c r="IW15" s="159">
        <v>2.7682595648838399E-5</v>
      </c>
      <c r="IX15" s="159">
        <v>7.5889962355314651E-5</v>
      </c>
      <c r="IY15" s="159">
        <v>3.0900287800116067E-5</v>
      </c>
      <c r="IZ15" s="159">
        <v>2.1427273593503908E-5</v>
      </c>
      <c r="JA15" s="159">
        <v>3.0132240311074881E-5</v>
      </c>
      <c r="JB15" s="159">
        <v>5.0121872625058933E-5</v>
      </c>
      <c r="JC15" s="159">
        <v>2.1889137512412254E-5</v>
      </c>
      <c r="JD15" s="159">
        <v>1.8891847088409612E-4</v>
      </c>
      <c r="JE15" s="159">
        <v>5.2061547410929077E-4</v>
      </c>
      <c r="JF15" s="159">
        <v>3.5656940602682567E-5</v>
      </c>
    </row>
    <row r="16" spans="1:266">
      <c r="A16" s="15"/>
      <c r="B16" s="15" t="s">
        <v>140</v>
      </c>
      <c r="C16" s="15" t="s">
        <v>42</v>
      </c>
      <c r="D16" s="14">
        <v>0</v>
      </c>
      <c r="E16" s="14">
        <v>4</v>
      </c>
      <c r="F16" s="14">
        <v>1758</v>
      </c>
      <c r="G16" s="14">
        <v>0</v>
      </c>
      <c r="H16" s="14">
        <v>3213</v>
      </c>
      <c r="I16" s="14">
        <v>3424</v>
      </c>
      <c r="J16" s="14">
        <v>0</v>
      </c>
      <c r="K16" s="14">
        <v>544</v>
      </c>
      <c r="L16" s="14">
        <v>890</v>
      </c>
      <c r="M16" s="14">
        <v>2308</v>
      </c>
      <c r="N16" s="14">
        <v>31649</v>
      </c>
      <c r="O16" s="14">
        <v>15095</v>
      </c>
      <c r="P16" s="14">
        <v>12871</v>
      </c>
      <c r="Q16" s="14">
        <v>9447</v>
      </c>
      <c r="R16" s="14">
        <v>22442</v>
      </c>
      <c r="S16" s="14">
        <v>21720</v>
      </c>
      <c r="T16" s="14">
        <v>31567</v>
      </c>
      <c r="U16" s="14">
        <v>27690</v>
      </c>
      <c r="V16" s="14">
        <v>36669</v>
      </c>
      <c r="W16" s="14">
        <v>9860</v>
      </c>
      <c r="X16" s="14">
        <v>92271</v>
      </c>
      <c r="Y16" s="14">
        <v>138</v>
      </c>
      <c r="Z16" s="14">
        <v>138</v>
      </c>
      <c r="AA16" s="14">
        <v>3</v>
      </c>
      <c r="AB16" s="14">
        <v>282</v>
      </c>
      <c r="AC16" s="14">
        <v>0</v>
      </c>
      <c r="AD16" s="14">
        <v>0</v>
      </c>
      <c r="AE16" s="14">
        <v>61</v>
      </c>
      <c r="AF16" s="14">
        <v>1895</v>
      </c>
      <c r="AG16" s="14">
        <v>2199</v>
      </c>
      <c r="AH16" s="14">
        <v>528</v>
      </c>
      <c r="AI16" s="14">
        <v>8417</v>
      </c>
      <c r="AJ16" s="14">
        <v>147</v>
      </c>
      <c r="AK16" s="14">
        <v>4960</v>
      </c>
      <c r="AL16" s="14">
        <v>3527</v>
      </c>
      <c r="AM16" s="14">
        <v>273</v>
      </c>
      <c r="AN16" s="14">
        <v>2290</v>
      </c>
      <c r="AO16" s="14">
        <v>0</v>
      </c>
      <c r="AP16" s="14">
        <v>348280</v>
      </c>
      <c r="AQ16" s="14">
        <v>348280</v>
      </c>
      <c r="AR16" s="14">
        <v>301</v>
      </c>
      <c r="AS16" s="14">
        <v>27598</v>
      </c>
      <c r="AT16" s="14">
        <v>0</v>
      </c>
      <c r="AU16" s="14">
        <v>0</v>
      </c>
      <c r="AV16" s="14">
        <v>-28161</v>
      </c>
      <c r="AW16" s="14">
        <v>-3735</v>
      </c>
      <c r="AX16" s="14">
        <v>-3997</v>
      </c>
      <c r="AY16" s="14">
        <v>344283</v>
      </c>
      <c r="AZ16" s="14">
        <v>57405</v>
      </c>
      <c r="BA16" s="14">
        <v>0</v>
      </c>
      <c r="BB16" s="14">
        <v>3382</v>
      </c>
      <c r="BC16" s="14">
        <v>60787</v>
      </c>
      <c r="BD16" s="14">
        <v>3751</v>
      </c>
      <c r="BE16" s="14">
        <v>3751</v>
      </c>
      <c r="BF16" s="14">
        <v>64538</v>
      </c>
      <c r="BG16" s="14">
        <v>60541</v>
      </c>
      <c r="BH16" s="14">
        <v>408821</v>
      </c>
      <c r="BI16" s="14">
        <v>-197707</v>
      </c>
      <c r="BJ16" s="14">
        <v>0</v>
      </c>
      <c r="BK16" s="14">
        <v>-2010</v>
      </c>
      <c r="BL16" s="14">
        <v>-199717</v>
      </c>
      <c r="BM16" s="14">
        <v>-124126</v>
      </c>
      <c r="BN16" s="14">
        <v>-343</v>
      </c>
      <c r="BO16" s="14">
        <v>-10003</v>
      </c>
      <c r="BP16" s="14">
        <v>-134472</v>
      </c>
      <c r="BQ16" s="14">
        <v>-334189</v>
      </c>
      <c r="BR16" s="14">
        <v>-273648</v>
      </c>
      <c r="BS16" s="14">
        <v>74632</v>
      </c>
      <c r="BU16" s="159">
        <f t="shared" si="26"/>
        <v>0</v>
      </c>
      <c r="BV16" s="159">
        <f t="shared" si="27"/>
        <v>4.1893590280687055E-4</v>
      </c>
      <c r="BW16" s="159">
        <f t="shared" si="28"/>
        <v>1.5129999225426661E-3</v>
      </c>
      <c r="BX16" s="159">
        <f t="shared" si="29"/>
        <v>0</v>
      </c>
      <c r="BY16" s="159">
        <f t="shared" si="30"/>
        <v>1.1271153144557011E-2</v>
      </c>
      <c r="BZ16" s="159">
        <f t="shared" si="31"/>
        <v>6.6982931481390914E-3</v>
      </c>
      <c r="CA16" s="159">
        <f t="shared" si="32"/>
        <v>0</v>
      </c>
      <c r="CB16" s="159">
        <f t="shared" si="33"/>
        <v>2.713108703892114E-3</v>
      </c>
      <c r="CC16" s="159">
        <f t="shared" si="34"/>
        <v>5.4555039291887854E-3</v>
      </c>
      <c r="CD16" s="159">
        <f t="shared" si="35"/>
        <v>1.3900516150014756E-2</v>
      </c>
      <c r="CE16" s="159">
        <f t="shared" si="36"/>
        <v>0.42406742416121773</v>
      </c>
      <c r="CF16" s="159">
        <f t="shared" si="37"/>
        <v>6.5265797609010523E-2</v>
      </c>
      <c r="CG16" s="159">
        <f t="shared" si="38"/>
        <v>4.7933293360991218E-2</v>
      </c>
      <c r="CH16" s="159">
        <f t="shared" si="39"/>
        <v>2.633963547751219E-2</v>
      </c>
      <c r="CI16" s="159">
        <f t="shared" si="40"/>
        <v>4.1294743485709134E-2</v>
      </c>
      <c r="CJ16" s="159">
        <f t="shared" si="41"/>
        <v>7.0801306499246999E-2</v>
      </c>
      <c r="CK16" s="159">
        <f t="shared" si="42"/>
        <v>4.7032723404318723E-2</v>
      </c>
      <c r="CL16" s="159">
        <f t="shared" si="43"/>
        <v>4.9072426577441923E-2</v>
      </c>
      <c r="CM16" s="159">
        <f t="shared" si="44"/>
        <v>1.8910163187761845E-2</v>
      </c>
      <c r="CN16" s="159">
        <f t="shared" si="45"/>
        <v>7.5925583687550049E-3</v>
      </c>
      <c r="CO16" s="159">
        <f t="shared" si="46"/>
        <v>1.1055662326085186E-2</v>
      </c>
      <c r="CP16" s="159">
        <f t="shared" si="47"/>
        <v>9.9053820678131072E-5</v>
      </c>
      <c r="CQ16" s="159">
        <f t="shared" si="48"/>
        <v>2.1140677420837355E-4</v>
      </c>
      <c r="CR16" s="159">
        <f t="shared" si="49"/>
        <v>6.5331437269842792E-6</v>
      </c>
      <c r="CS16" s="159">
        <f t="shared" si="50"/>
        <v>1.1680431834677322E-5</v>
      </c>
      <c r="CT16" s="159">
        <f t="shared" si="51"/>
        <v>0</v>
      </c>
      <c r="CU16" s="159">
        <f t="shared" si="52"/>
        <v>0</v>
      </c>
      <c r="CV16" s="159">
        <f t="shared" si="53"/>
        <v>8.0791309821826027E-6</v>
      </c>
      <c r="CW16" s="159">
        <f t="shared" si="54"/>
        <v>8.407783255777633E-5</v>
      </c>
      <c r="CX16" s="159">
        <f t="shared" si="55"/>
        <v>3.2968960600667776E-4</v>
      </c>
      <c r="CY16" s="159">
        <f t="shared" si="56"/>
        <v>7.4982521829783711E-5</v>
      </c>
      <c r="CZ16" s="159">
        <f t="shared" si="57"/>
        <v>1.1562540610384555E-3</v>
      </c>
      <c r="DA16" s="159">
        <f t="shared" si="58"/>
        <v>2.4933848972114796E-4</v>
      </c>
      <c r="DB16" s="159">
        <f t="shared" si="59"/>
        <v>1.931262850831321E-4</v>
      </c>
      <c r="DC16" s="159">
        <f t="shared" si="60"/>
        <v>3.5154867807929034E-4</v>
      </c>
      <c r="DD16" s="159">
        <f t="shared" si="61"/>
        <v>9.4188922968641649E-4</v>
      </c>
      <c r="DE16" s="159">
        <f t="shared" si="62"/>
        <v>3.0516528898086787E-3</v>
      </c>
      <c r="DF16" s="159">
        <f t="shared" si="63"/>
        <v>0</v>
      </c>
      <c r="DH16" s="14">
        <v>0</v>
      </c>
      <c r="DI16" s="14">
        <v>0</v>
      </c>
      <c r="DJ16" s="14">
        <v>0</v>
      </c>
      <c r="DK16" s="14">
        <v>0</v>
      </c>
      <c r="DL16" s="14">
        <v>0</v>
      </c>
      <c r="DM16" s="14">
        <v>0</v>
      </c>
      <c r="DN16" s="14">
        <v>0</v>
      </c>
      <c r="DO16" s="14">
        <v>0</v>
      </c>
      <c r="DP16" s="14">
        <v>0</v>
      </c>
      <c r="DQ16" s="14">
        <v>0</v>
      </c>
      <c r="DR16" s="14">
        <v>1</v>
      </c>
      <c r="DS16" s="14">
        <v>0</v>
      </c>
      <c r="DT16" s="14">
        <v>0</v>
      </c>
      <c r="DU16" s="14">
        <v>0</v>
      </c>
      <c r="DV16" s="14">
        <v>0</v>
      </c>
      <c r="DW16" s="14">
        <v>0</v>
      </c>
      <c r="DX16" s="14">
        <v>0</v>
      </c>
      <c r="DY16" s="14">
        <v>0</v>
      </c>
      <c r="DZ16" s="14">
        <v>0</v>
      </c>
      <c r="EA16" s="14">
        <v>0</v>
      </c>
      <c r="EB16" s="14">
        <v>0</v>
      </c>
      <c r="EC16" s="14">
        <v>0</v>
      </c>
      <c r="ED16" s="14">
        <v>0</v>
      </c>
      <c r="EE16" s="14">
        <v>0</v>
      </c>
      <c r="EF16" s="14">
        <v>0</v>
      </c>
      <c r="EG16" s="14">
        <v>0</v>
      </c>
      <c r="EH16" s="14">
        <v>0</v>
      </c>
      <c r="EI16" s="14">
        <v>0</v>
      </c>
      <c r="EJ16" s="14">
        <v>0</v>
      </c>
      <c r="EK16" s="14">
        <v>0</v>
      </c>
      <c r="EL16" s="14">
        <v>0</v>
      </c>
      <c r="EM16" s="14">
        <v>0</v>
      </c>
      <c r="EN16" s="14">
        <v>0</v>
      </c>
      <c r="EO16" s="14">
        <v>0</v>
      </c>
      <c r="EP16" s="14">
        <v>0</v>
      </c>
      <c r="EQ16" s="14">
        <v>0</v>
      </c>
      <c r="ER16" s="14">
        <v>0</v>
      </c>
      <c r="ES16" s="14">
        <v>0</v>
      </c>
      <c r="EU16" s="14">
        <f>IF(EU$5=$C16,-'1'!$BQ16/('1'!$AQ16+'1'!$BG16-'1'!$BE16-'1'!$BC16),0)</f>
        <v>0</v>
      </c>
      <c r="EV16" s="14">
        <f>IF(EV$5=$C16,-'1'!$BQ16/('1'!$AQ16+'1'!$BG16-'1'!$BE16-'1'!$BC16),0)</f>
        <v>0</v>
      </c>
      <c r="EW16" s="14">
        <f>IF(EW$5=$C16,-'1'!$BQ16/('1'!$AQ16+'1'!$BG16-'1'!$BE16-'1'!$BC16),0)</f>
        <v>0</v>
      </c>
      <c r="EX16" s="14">
        <f>IF(EX$5=$C16,-'1'!$BQ16/('1'!$AQ16+'1'!$BG16-'1'!$BE16-'1'!$BC16),0)</f>
        <v>0</v>
      </c>
      <c r="EY16" s="14">
        <f>IF(EY$5=$C16,-'1'!$BQ16/('1'!$AQ16+'1'!$BG16-'1'!$BE16-'1'!$BC16),0)</f>
        <v>0</v>
      </c>
      <c r="EZ16" s="14">
        <f>IF(EZ$5=$C16,-'1'!$BQ16/('1'!$AQ16+'1'!$BG16-'1'!$BE16-'1'!$BC16),0)</f>
        <v>0</v>
      </c>
      <c r="FA16" s="14">
        <f>IF(FA$5=$C16,-'1'!$BQ16/('1'!$AQ16+'1'!$BG16-'1'!$BE16-'1'!$BC16),0)</f>
        <v>0</v>
      </c>
      <c r="FB16" s="14">
        <f>IF(FB$5=$C16,-'1'!$BQ16/('1'!$AQ16+'1'!$BG16-'1'!$BE16-'1'!$BC16),0)</f>
        <v>0</v>
      </c>
      <c r="FC16" s="14">
        <f>IF(FC$5=$C16,-'1'!$BQ16/('1'!$AQ16+'1'!$BG16-'1'!$BE16-'1'!$BC16),0)</f>
        <v>0</v>
      </c>
      <c r="FD16" s="14">
        <f>IF(FD$5=$C16,-'1'!$BQ16/('1'!$AQ16+'1'!$BG16-'1'!$BE16-'1'!$BC16),0)</f>
        <v>0</v>
      </c>
      <c r="FE16" s="14">
        <f>IF(FE$5=$C16,-'1'!$BQ16/('1'!$AQ16+'1'!$BG16-'1'!$BE16-'1'!$BC16),0)</f>
        <v>0.97068109665594871</v>
      </c>
      <c r="FF16" s="14">
        <f>IF(FF$5=$C16,-'1'!$BQ16/('1'!$AQ16+'1'!$BG16-'1'!$BE16-'1'!$BC16),0)</f>
        <v>0</v>
      </c>
      <c r="FG16" s="14">
        <f>IF(FG$5=$C16,-'1'!$BQ16/('1'!$AQ16+'1'!$BG16-'1'!$BE16-'1'!$BC16),0)</f>
        <v>0</v>
      </c>
      <c r="FH16" s="14">
        <f>IF(FH$5=$C16,-'1'!$BQ16/('1'!$AQ16+'1'!$BG16-'1'!$BE16-'1'!$BC16),0)</f>
        <v>0</v>
      </c>
      <c r="FI16" s="14">
        <f>IF(FI$5=$C16,-'1'!$BQ16/('1'!$AQ16+'1'!$BG16-'1'!$BE16-'1'!$BC16),0)</f>
        <v>0</v>
      </c>
      <c r="FJ16" s="14">
        <f>IF(FJ$5=$C16,-'1'!$BQ16/('1'!$AQ16+'1'!$BG16-'1'!$BE16-'1'!$BC16),0)</f>
        <v>0</v>
      </c>
      <c r="FK16" s="14">
        <f>IF(FK$5=$C16,-'1'!$BQ16/('1'!$AQ16+'1'!$BG16-'1'!$BE16-'1'!$BC16),0)</f>
        <v>0</v>
      </c>
      <c r="FL16" s="14">
        <f>IF(FL$5=$C16,-'1'!$BQ16/('1'!$AQ16+'1'!$BG16-'1'!$BE16-'1'!$BC16),0)</f>
        <v>0</v>
      </c>
      <c r="FM16" s="14">
        <f>IF(FM$5=$C16,-'1'!$BQ16/('1'!$AQ16+'1'!$BG16-'1'!$BE16-'1'!$BC16),0)</f>
        <v>0</v>
      </c>
      <c r="FN16" s="14">
        <f>IF(FN$5=$C16,-'1'!$BQ16/('1'!$AQ16+'1'!$BG16-'1'!$BE16-'1'!$BC16),0)</f>
        <v>0</v>
      </c>
      <c r="FO16" s="14">
        <f>IF(FO$5=$C16,-'1'!$BQ16/('1'!$AQ16+'1'!$BG16-'1'!$BE16-'1'!$BC16),0)</f>
        <v>0</v>
      </c>
      <c r="FP16" s="14">
        <f>IF(FP$5=$C16,-'1'!$BQ16/('1'!$AQ16+'1'!$BG16-'1'!$BE16-'1'!$BC16),0)</f>
        <v>0</v>
      </c>
      <c r="FQ16" s="14">
        <f>IF(FQ$5=$C16,-'1'!$BQ16/('1'!$AQ16+'1'!$BG16-'1'!$BE16-'1'!$BC16),0)</f>
        <v>0</v>
      </c>
      <c r="FR16" s="14">
        <f>IF(FR$5=$C16,-'1'!$BQ16/('1'!$AQ16+'1'!$BG16-'1'!$BE16-'1'!$BC16),0)</f>
        <v>0</v>
      </c>
      <c r="FS16" s="14">
        <f>IF(FS$5=$C16,-'1'!$BQ16/('1'!$AQ16+'1'!$BG16-'1'!$BE16-'1'!$BC16),0)</f>
        <v>0</v>
      </c>
      <c r="FT16" s="14">
        <f>IF(FT$5=$C16,-'1'!$BQ16/('1'!$AQ16+'1'!$BG16-'1'!$BE16-'1'!$BC16),0)</f>
        <v>0</v>
      </c>
      <c r="FU16" s="14">
        <f>IF(FU$5=$C16,-'1'!$BQ16/('1'!$AQ16+'1'!$BG16-'1'!$BE16-'1'!$BC16),0)</f>
        <v>0</v>
      </c>
      <c r="FV16" s="14">
        <f>IF(FV$5=$C16,-'1'!$BQ16/('1'!$AQ16+'1'!$BG16-'1'!$BE16-'1'!$BC16),0)</f>
        <v>0</v>
      </c>
      <c r="FW16" s="14">
        <f>IF(FW$5=$C16,-'1'!$BQ16/('1'!$AQ16+'1'!$BG16-'1'!$BE16-'1'!$BC16),0)</f>
        <v>0</v>
      </c>
      <c r="FX16" s="14">
        <f>IF(FX$5=$C16,-'1'!$BQ16/('1'!$AQ16+'1'!$BG16-'1'!$BE16-'1'!$BC16),0)</f>
        <v>0</v>
      </c>
      <c r="FY16" s="14">
        <f>IF(FY$5=$C16,-'1'!$BQ16/('1'!$AQ16+'1'!$BG16-'1'!$BE16-'1'!$BC16),0)</f>
        <v>0</v>
      </c>
      <c r="FZ16" s="14">
        <f>IF(FZ$5=$C16,-'1'!$BQ16/('1'!$AQ16+'1'!$BG16-'1'!$BE16-'1'!$BC16),0)</f>
        <v>0</v>
      </c>
      <c r="GA16" s="14">
        <f>IF(GA$5=$C16,-'1'!$BQ16/('1'!$AQ16+'1'!$BG16-'1'!$BE16-'1'!$BC16),0)</f>
        <v>0</v>
      </c>
      <c r="GB16" s="14">
        <f>IF(GB$5=$C16,-'1'!$BQ16/('1'!$AQ16+'1'!$BG16-'1'!$BE16-'1'!$BC16),0)</f>
        <v>0</v>
      </c>
      <c r="GC16" s="14">
        <f>IF(GC$5=$C16,-'1'!$BQ16/('1'!$AQ16+'1'!$BG16-'1'!$BE16-'1'!$BC16),0)</f>
        <v>0</v>
      </c>
      <c r="GD16" s="14">
        <f>IF(GD$5=$C16,-'1'!$BQ16/('1'!$AQ16+'1'!$BG16-'1'!$BE16-'1'!$BC16),0)</f>
        <v>0</v>
      </c>
      <c r="GE16" s="14">
        <f>IF(GE$5=$C16,-'1'!$BQ16/('1'!$AQ16+'1'!$BG16-'1'!$BE16-'1'!$BC16),0)</f>
        <v>0</v>
      </c>
      <c r="GF16" s="14">
        <f>IF(GF$5=$C16,-'1'!$BQ16/('1'!$AQ16+'1'!$BG16-'1'!$BE16-'1'!$BC16),0)</f>
        <v>0</v>
      </c>
      <c r="GH16" s="159">
        <v>5.2015267091099401E-6</v>
      </c>
      <c r="GI16" s="159">
        <v>2.2206909445851245E-5</v>
      </c>
      <c r="GJ16" s="159">
        <v>4.9802828645209194E-5</v>
      </c>
      <c r="GK16" s="159">
        <v>5.2765024122379994E-6</v>
      </c>
      <c r="GL16" s="159">
        <v>3.5089731297321529E-4</v>
      </c>
      <c r="GM16" s="159">
        <v>2.0838053932639559E-4</v>
      </c>
      <c r="GN16" s="159">
        <v>2.2759658372414624E-6</v>
      </c>
      <c r="GO16" s="159">
        <v>8.8160810653661328E-5</v>
      </c>
      <c r="GP16" s="159">
        <v>1.7217596539739885E-4</v>
      </c>
      <c r="GQ16" s="159">
        <v>4.4204703623251839E-4</v>
      </c>
      <c r="GR16" s="159">
        <v>1.0125939521412959</v>
      </c>
      <c r="GS16" s="159">
        <v>1.9603523944305154E-3</v>
      </c>
      <c r="GT16" s="159">
        <v>1.4750105909599476E-3</v>
      </c>
      <c r="GU16" s="159">
        <v>8.1897971604536727E-4</v>
      </c>
      <c r="GV16" s="159">
        <v>1.2616039696737432E-3</v>
      </c>
      <c r="GW16" s="159">
        <v>2.1365046342605655E-3</v>
      </c>
      <c r="GX16" s="159">
        <v>1.4405410104984589E-3</v>
      </c>
      <c r="GY16" s="159">
        <v>1.5000015810638294E-3</v>
      </c>
      <c r="GZ16" s="159">
        <v>6.284404244773945E-4</v>
      </c>
      <c r="HA16" s="159">
        <v>2.3407568389000836E-4</v>
      </c>
      <c r="HB16" s="159">
        <v>3.5340889960189026E-4</v>
      </c>
      <c r="HC16" s="159">
        <v>7.8322382082247135E-6</v>
      </c>
      <c r="HD16" s="159">
        <v>2.4161281786776487E-5</v>
      </c>
      <c r="HE16" s="159">
        <v>4.0087073516189434E-6</v>
      </c>
      <c r="HF16" s="159">
        <v>3.8741239050960126E-6</v>
      </c>
      <c r="HG16" s="159">
        <v>4.2228496790772366E-6</v>
      </c>
      <c r="HH16" s="159">
        <v>3.9312035292563657E-6</v>
      </c>
      <c r="HI16" s="159">
        <v>9.342843032321543E-6</v>
      </c>
      <c r="HJ16" s="159">
        <v>9.8608748899155975E-6</v>
      </c>
      <c r="HK16" s="159">
        <v>1.9965804151162606E-5</v>
      </c>
      <c r="HL16" s="159">
        <v>7.8298753765461785E-6</v>
      </c>
      <c r="HM16" s="159">
        <v>4.0821546111003411E-5</v>
      </c>
      <c r="HN16" s="159">
        <v>1.5346641515409196E-5</v>
      </c>
      <c r="HO16" s="159">
        <v>1.4682117757721606E-5</v>
      </c>
      <c r="HP16" s="159">
        <v>1.4495217880762925E-5</v>
      </c>
      <c r="HQ16" s="159">
        <v>5.3427889793888705E-5</v>
      </c>
      <c r="HR16" s="159">
        <v>9.7420179893609231E-5</v>
      </c>
      <c r="HS16" s="159">
        <v>7.4288694916199406E-6</v>
      </c>
      <c r="HU16" s="159">
        <v>3.8542788442683285E-7</v>
      </c>
      <c r="HV16" s="159">
        <v>2.0178363771269054E-7</v>
      </c>
      <c r="HW16" s="159">
        <v>4.7128209825085511E-6</v>
      </c>
      <c r="HX16" s="159">
        <v>1.1004294951637729E-7</v>
      </c>
      <c r="HY16" s="159">
        <v>1.8162129512299305E-5</v>
      </c>
      <c r="HZ16" s="159">
        <v>1.221552093426945E-5</v>
      </c>
      <c r="IA16" s="159">
        <v>3.5635642909109643E-8</v>
      </c>
      <c r="IB16" s="159">
        <v>6.9417152883254584E-6</v>
      </c>
      <c r="IC16" s="159">
        <v>3.0580081180753392E-5</v>
      </c>
      <c r="ID16" s="159">
        <v>5.1813603231750399E-5</v>
      </c>
      <c r="IE16" s="159">
        <v>2.9688144209601558E-2</v>
      </c>
      <c r="IF16" s="159">
        <v>1.1642384281628308E-4</v>
      </c>
      <c r="IG16" s="159">
        <v>1.9606678367318069E-4</v>
      </c>
      <c r="IH16" s="159">
        <v>6.2180210824185804E-5</v>
      </c>
      <c r="II16" s="159">
        <v>1.5583624053033788E-4</v>
      </c>
      <c r="IJ16" s="159">
        <v>9.0613504838449292E-5</v>
      </c>
      <c r="IK16" s="159">
        <v>1.8219759554315124E-4</v>
      </c>
      <c r="IL16" s="159">
        <v>2.682839577996732E-4</v>
      </c>
      <c r="IM16" s="159">
        <v>1.1126329681247413E-4</v>
      </c>
      <c r="IN16" s="159">
        <v>6.024366668340271E-5</v>
      </c>
      <c r="IO16" s="159">
        <v>3.5340889960189026E-4</v>
      </c>
      <c r="IP16" s="159">
        <v>3.9494744764648714E-6</v>
      </c>
      <c r="IQ16" s="159">
        <v>2.2077139751973258E-5</v>
      </c>
      <c r="IR16" s="159">
        <v>2.3323132380970226E-6</v>
      </c>
      <c r="IS16" s="159">
        <v>3.1678629804510668E-6</v>
      </c>
      <c r="IT16" s="159">
        <v>4.0136857860243201E-6</v>
      </c>
      <c r="IU16" s="159">
        <v>3.8281024266696845E-6</v>
      </c>
      <c r="IV16" s="159">
        <v>5.0237273166153062E-6</v>
      </c>
      <c r="IW16" s="159">
        <v>8.1858864306354424E-6</v>
      </c>
      <c r="IX16" s="159">
        <v>1.9965804151162606E-5</v>
      </c>
      <c r="IY16" s="159">
        <v>7.522013158546165E-6</v>
      </c>
      <c r="IZ16" s="159">
        <v>4.0234075897288496E-5</v>
      </c>
      <c r="JA16" s="159">
        <v>1.2069054308637419E-5</v>
      </c>
      <c r="JB16" s="159">
        <v>1.3571562095731347E-5</v>
      </c>
      <c r="JC16" s="159">
        <v>1.1796616820632482E-5</v>
      </c>
      <c r="JD16" s="159">
        <v>5.3427889793888705E-5</v>
      </c>
      <c r="JE16" s="159">
        <v>9.650278879826338E-5</v>
      </c>
      <c r="JF16" s="159">
        <v>4.7623495679394739E-6</v>
      </c>
    </row>
    <row r="17" spans="1:266">
      <c r="A17" s="15"/>
      <c r="B17" s="15" t="s">
        <v>141</v>
      </c>
      <c r="C17" s="15" t="s">
        <v>48</v>
      </c>
      <c r="D17" s="14">
        <v>60</v>
      </c>
      <c r="E17" s="14">
        <v>279</v>
      </c>
      <c r="F17" s="14">
        <v>12318</v>
      </c>
      <c r="G17" s="14">
        <v>283</v>
      </c>
      <c r="H17" s="14">
        <v>13179</v>
      </c>
      <c r="I17" s="14">
        <v>8756</v>
      </c>
      <c r="J17" s="14">
        <v>4</v>
      </c>
      <c r="K17" s="14">
        <v>1801</v>
      </c>
      <c r="L17" s="14">
        <v>737</v>
      </c>
      <c r="M17" s="14">
        <v>235</v>
      </c>
      <c r="N17" s="14">
        <v>102</v>
      </c>
      <c r="O17" s="14">
        <v>14607</v>
      </c>
      <c r="P17" s="14">
        <v>13758</v>
      </c>
      <c r="Q17" s="14">
        <v>13845</v>
      </c>
      <c r="R17" s="14">
        <v>20772</v>
      </c>
      <c r="S17" s="14">
        <v>8390</v>
      </c>
      <c r="T17" s="14">
        <v>15389</v>
      </c>
      <c r="U17" s="14">
        <v>11171</v>
      </c>
      <c r="V17" s="14">
        <v>12888</v>
      </c>
      <c r="W17" s="14">
        <v>7699</v>
      </c>
      <c r="X17" s="14">
        <v>982166</v>
      </c>
      <c r="Y17" s="14">
        <v>888</v>
      </c>
      <c r="Z17" s="14">
        <v>530</v>
      </c>
      <c r="AA17" s="14">
        <v>73</v>
      </c>
      <c r="AB17" s="14">
        <v>64439</v>
      </c>
      <c r="AC17" s="14">
        <v>1469</v>
      </c>
      <c r="AD17" s="14">
        <v>3769</v>
      </c>
      <c r="AE17" s="14">
        <v>7806</v>
      </c>
      <c r="AF17" s="14">
        <v>7362</v>
      </c>
      <c r="AG17" s="14">
        <v>46898</v>
      </c>
      <c r="AH17" s="14">
        <v>1161</v>
      </c>
      <c r="AI17" s="14">
        <v>2329</v>
      </c>
      <c r="AJ17" s="14">
        <v>1609</v>
      </c>
      <c r="AK17" s="14">
        <v>19906</v>
      </c>
      <c r="AL17" s="14">
        <v>26903</v>
      </c>
      <c r="AM17" s="14">
        <v>107</v>
      </c>
      <c r="AN17" s="14">
        <v>3499</v>
      </c>
      <c r="AO17" s="14">
        <v>1657</v>
      </c>
      <c r="AP17" s="14">
        <v>1327187</v>
      </c>
      <c r="AQ17" s="14">
        <v>1328844</v>
      </c>
      <c r="AR17" s="14">
        <v>6942</v>
      </c>
      <c r="AS17" s="14">
        <v>30686</v>
      </c>
      <c r="AT17" s="14">
        <v>6</v>
      </c>
      <c r="AU17" s="14">
        <v>1973</v>
      </c>
      <c r="AV17" s="14">
        <v>72171</v>
      </c>
      <c r="AW17" s="14">
        <v>-1001</v>
      </c>
      <c r="AX17" s="14">
        <v>110777</v>
      </c>
      <c r="AY17" s="14">
        <v>1439621</v>
      </c>
      <c r="AZ17" s="14">
        <v>138760</v>
      </c>
      <c r="BA17" s="14">
        <v>0</v>
      </c>
      <c r="BB17" s="14">
        <v>1881</v>
      </c>
      <c r="BC17" s="14">
        <v>140641</v>
      </c>
      <c r="BD17" s="14">
        <v>5146</v>
      </c>
      <c r="BE17" s="14">
        <v>5146</v>
      </c>
      <c r="BF17" s="14">
        <v>145787</v>
      </c>
      <c r="BG17" s="14">
        <v>256564</v>
      </c>
      <c r="BH17" s="14">
        <v>1585408</v>
      </c>
      <c r="BI17" s="14">
        <v>-1201454</v>
      </c>
      <c r="BJ17" s="14">
        <v>0</v>
      </c>
      <c r="BK17" s="14">
        <v>-487</v>
      </c>
      <c r="BL17" s="14">
        <v>-1201941</v>
      </c>
      <c r="BM17" s="14">
        <v>-140113</v>
      </c>
      <c r="BN17" s="14">
        <v>-865</v>
      </c>
      <c r="BO17" s="14">
        <v>-11204</v>
      </c>
      <c r="BP17" s="14">
        <v>-152182</v>
      </c>
      <c r="BQ17" s="14">
        <v>-1354123</v>
      </c>
      <c r="BR17" s="14">
        <v>-1097559</v>
      </c>
      <c r="BS17" s="14">
        <v>231285</v>
      </c>
      <c r="BU17" s="159">
        <f t="shared" si="26"/>
        <v>5.8987769869047152E-4</v>
      </c>
      <c r="BV17" s="159">
        <f t="shared" si="27"/>
        <v>2.922077922077922E-2</v>
      </c>
      <c r="BW17" s="159">
        <f t="shared" si="28"/>
        <v>1.0601327102321138E-2</v>
      </c>
      <c r="BX17" s="159">
        <f t="shared" si="29"/>
        <v>3.41391623238757E-3</v>
      </c>
      <c r="BY17" s="159">
        <f t="shared" si="30"/>
        <v>4.6231723402464009E-2</v>
      </c>
      <c r="BZ17" s="159">
        <f t="shared" si="31"/>
        <v>1.7129163202425784E-2</v>
      </c>
      <c r="CA17" s="159">
        <f t="shared" si="32"/>
        <v>1.3482540110556829E-4</v>
      </c>
      <c r="CB17" s="159">
        <f t="shared" si="33"/>
        <v>8.9821852494663557E-3</v>
      </c>
      <c r="CC17" s="159">
        <f t="shared" si="34"/>
        <v>4.517647635743971E-3</v>
      </c>
      <c r="CD17" s="159">
        <f t="shared" si="35"/>
        <v>1.4153471816522824E-3</v>
      </c>
      <c r="CE17" s="159">
        <f t="shared" si="36"/>
        <v>1.3667059706292206E-3</v>
      </c>
      <c r="CF17" s="159">
        <f t="shared" si="37"/>
        <v>6.3155846682664246E-2</v>
      </c>
      <c r="CG17" s="159">
        <f t="shared" si="38"/>
        <v>5.123659778265225E-2</v>
      </c>
      <c r="CH17" s="159">
        <f t="shared" si="39"/>
        <v>3.860191099673508E-2</v>
      </c>
      <c r="CI17" s="159">
        <f t="shared" si="40"/>
        <v>3.8221834581817576E-2</v>
      </c>
      <c r="CJ17" s="159">
        <f t="shared" si="41"/>
        <v>2.7349123458963277E-2</v>
      </c>
      <c r="CK17" s="159">
        <f t="shared" si="42"/>
        <v>2.2928583028766141E-2</v>
      </c>
      <c r="CL17" s="159">
        <f t="shared" si="43"/>
        <v>1.9797330346572904E-2</v>
      </c>
      <c r="CM17" s="159">
        <f t="shared" si="44"/>
        <v>6.6463275018101035E-3</v>
      </c>
      <c r="CN17" s="159">
        <f t="shared" si="45"/>
        <v>5.9285098256637711E-3</v>
      </c>
      <c r="CO17" s="159">
        <f t="shared" si="46"/>
        <v>0.11768048080287179</v>
      </c>
      <c r="CP17" s="159">
        <f t="shared" si="47"/>
        <v>6.3738980262449554E-4</v>
      </c>
      <c r="CQ17" s="159">
        <f t="shared" si="48"/>
        <v>8.119245676118694E-4</v>
      </c>
      <c r="CR17" s="159">
        <f t="shared" si="49"/>
        <v>1.5897316402328413E-4</v>
      </c>
      <c r="CS17" s="159">
        <f t="shared" si="50"/>
        <v>2.6690615141658578E-3</v>
      </c>
      <c r="CT17" s="159">
        <f t="shared" si="51"/>
        <v>1.3172952708830757E-4</v>
      </c>
      <c r="CU17" s="159">
        <f t="shared" si="52"/>
        <v>2.548626253933922E-4</v>
      </c>
      <c r="CV17" s="159">
        <f t="shared" si="53"/>
        <v>1.0338638761789737E-3</v>
      </c>
      <c r="CW17" s="159">
        <f t="shared" si="54"/>
        <v>3.2663905186825827E-4</v>
      </c>
      <c r="CX17" s="159">
        <f t="shared" si="55"/>
        <v>7.0312792826290006E-3</v>
      </c>
      <c r="CY17" s="159">
        <f t="shared" si="56"/>
        <v>1.6487634061435397E-4</v>
      </c>
      <c r="CZ17" s="159">
        <f t="shared" si="57"/>
        <v>3.1993771036694339E-4</v>
      </c>
      <c r="DA17" s="159">
        <f t="shared" si="58"/>
        <v>2.7291539453151502E-3</v>
      </c>
      <c r="DB17" s="159">
        <f t="shared" si="59"/>
        <v>7.7507496590016687E-4</v>
      </c>
      <c r="DC17" s="159">
        <f t="shared" si="60"/>
        <v>2.6815180284568041E-3</v>
      </c>
      <c r="DD17" s="159">
        <f t="shared" si="61"/>
        <v>3.6916537573789947E-4</v>
      </c>
      <c r="DE17" s="159">
        <f t="shared" si="62"/>
        <v>4.6627657036858372E-3</v>
      </c>
      <c r="DF17" s="159">
        <f t="shared" si="63"/>
        <v>5.3960813247096332E-5</v>
      </c>
      <c r="DH17" s="14">
        <v>0</v>
      </c>
      <c r="DI17" s="14">
        <v>0</v>
      </c>
      <c r="DJ17" s="14">
        <v>0</v>
      </c>
      <c r="DK17" s="14">
        <v>0</v>
      </c>
      <c r="DL17" s="14">
        <v>0</v>
      </c>
      <c r="DM17" s="14">
        <v>0</v>
      </c>
      <c r="DN17" s="14">
        <v>0</v>
      </c>
      <c r="DO17" s="14">
        <v>0</v>
      </c>
      <c r="DP17" s="14">
        <v>0</v>
      </c>
      <c r="DQ17" s="14">
        <v>0</v>
      </c>
      <c r="DR17" s="14">
        <v>0</v>
      </c>
      <c r="DS17" s="14">
        <v>1</v>
      </c>
      <c r="DT17" s="14">
        <v>0</v>
      </c>
      <c r="DU17" s="14">
        <v>0</v>
      </c>
      <c r="DV17" s="14">
        <v>0</v>
      </c>
      <c r="DW17" s="14">
        <v>0</v>
      </c>
      <c r="DX17" s="14">
        <v>0</v>
      </c>
      <c r="DY17" s="14">
        <v>0</v>
      </c>
      <c r="DZ17" s="14">
        <v>0</v>
      </c>
      <c r="EA17" s="14">
        <v>0</v>
      </c>
      <c r="EB17" s="14">
        <v>0</v>
      </c>
      <c r="EC17" s="14">
        <v>0</v>
      </c>
      <c r="ED17" s="14">
        <v>0</v>
      </c>
      <c r="EE17" s="14">
        <v>0</v>
      </c>
      <c r="EF17" s="14">
        <v>0</v>
      </c>
      <c r="EG17" s="14">
        <v>0</v>
      </c>
      <c r="EH17" s="14">
        <v>0</v>
      </c>
      <c r="EI17" s="14">
        <v>0</v>
      </c>
      <c r="EJ17" s="14">
        <v>0</v>
      </c>
      <c r="EK17" s="14">
        <v>0</v>
      </c>
      <c r="EL17" s="14">
        <v>0</v>
      </c>
      <c r="EM17" s="14">
        <v>0</v>
      </c>
      <c r="EN17" s="14">
        <v>0</v>
      </c>
      <c r="EO17" s="14">
        <v>0</v>
      </c>
      <c r="EP17" s="14">
        <v>0</v>
      </c>
      <c r="EQ17" s="14">
        <v>0</v>
      </c>
      <c r="ER17" s="14">
        <v>0</v>
      </c>
      <c r="ES17" s="14">
        <v>0</v>
      </c>
      <c r="EU17" s="14">
        <f>IF(EU$5=$C17,-'1'!$BQ17/('1'!$AQ17+'1'!$BG17-'1'!$BE17-'1'!$BC17),0)</f>
        <v>0</v>
      </c>
      <c r="EV17" s="14">
        <f>IF(EV$5=$C17,-'1'!$BQ17/('1'!$AQ17+'1'!$BG17-'1'!$BE17-'1'!$BC17),0)</f>
        <v>0</v>
      </c>
      <c r="EW17" s="14">
        <f>IF(EW$5=$C17,-'1'!$BQ17/('1'!$AQ17+'1'!$BG17-'1'!$BE17-'1'!$BC17),0)</f>
        <v>0</v>
      </c>
      <c r="EX17" s="14">
        <f>IF(EX$5=$C17,-'1'!$BQ17/('1'!$AQ17+'1'!$BG17-'1'!$BE17-'1'!$BC17),0)</f>
        <v>0</v>
      </c>
      <c r="EY17" s="14">
        <f>IF(EY$5=$C17,-'1'!$BQ17/('1'!$AQ17+'1'!$BG17-'1'!$BE17-'1'!$BC17),0)</f>
        <v>0</v>
      </c>
      <c r="EZ17" s="14">
        <f>IF(EZ$5=$C17,-'1'!$BQ17/('1'!$AQ17+'1'!$BG17-'1'!$BE17-'1'!$BC17),0)</f>
        <v>0</v>
      </c>
      <c r="FA17" s="14">
        <f>IF(FA$5=$C17,-'1'!$BQ17/('1'!$AQ17+'1'!$BG17-'1'!$BE17-'1'!$BC17),0)</f>
        <v>0</v>
      </c>
      <c r="FB17" s="14">
        <f>IF(FB$5=$C17,-'1'!$BQ17/('1'!$AQ17+'1'!$BG17-'1'!$BE17-'1'!$BC17),0)</f>
        <v>0</v>
      </c>
      <c r="FC17" s="14">
        <f>IF(FC$5=$C17,-'1'!$BQ17/('1'!$AQ17+'1'!$BG17-'1'!$BE17-'1'!$BC17),0)</f>
        <v>0</v>
      </c>
      <c r="FD17" s="14">
        <f>IF(FD$5=$C17,-'1'!$BQ17/('1'!$AQ17+'1'!$BG17-'1'!$BE17-'1'!$BC17),0)</f>
        <v>0</v>
      </c>
      <c r="FE17" s="14">
        <f>IF(FE$5=$C17,-'1'!$BQ17/('1'!$AQ17+'1'!$BG17-'1'!$BE17-'1'!$BC17),0)</f>
        <v>0</v>
      </c>
      <c r="FF17" s="14">
        <f>IF(FF$5=$C17,-'1'!$BQ17/('1'!$AQ17+'1'!$BG17-'1'!$BE17-'1'!$BC17),0)</f>
        <v>0.94061075797032689</v>
      </c>
      <c r="FG17" s="14">
        <f>IF(FG$5=$C17,-'1'!$BQ17/('1'!$AQ17+'1'!$BG17-'1'!$BE17-'1'!$BC17),0)</f>
        <v>0</v>
      </c>
      <c r="FH17" s="14">
        <f>IF(FH$5=$C17,-'1'!$BQ17/('1'!$AQ17+'1'!$BG17-'1'!$BE17-'1'!$BC17),0)</f>
        <v>0</v>
      </c>
      <c r="FI17" s="14">
        <f>IF(FI$5=$C17,-'1'!$BQ17/('1'!$AQ17+'1'!$BG17-'1'!$BE17-'1'!$BC17),0)</f>
        <v>0</v>
      </c>
      <c r="FJ17" s="14">
        <f>IF(FJ$5=$C17,-'1'!$BQ17/('1'!$AQ17+'1'!$BG17-'1'!$BE17-'1'!$BC17),0)</f>
        <v>0</v>
      </c>
      <c r="FK17" s="14">
        <f>IF(FK$5=$C17,-'1'!$BQ17/('1'!$AQ17+'1'!$BG17-'1'!$BE17-'1'!$BC17),0)</f>
        <v>0</v>
      </c>
      <c r="FL17" s="14">
        <f>IF(FL$5=$C17,-'1'!$BQ17/('1'!$AQ17+'1'!$BG17-'1'!$BE17-'1'!$BC17),0)</f>
        <v>0</v>
      </c>
      <c r="FM17" s="14">
        <f>IF(FM$5=$C17,-'1'!$BQ17/('1'!$AQ17+'1'!$BG17-'1'!$BE17-'1'!$BC17),0)</f>
        <v>0</v>
      </c>
      <c r="FN17" s="14">
        <f>IF(FN$5=$C17,-'1'!$BQ17/('1'!$AQ17+'1'!$BG17-'1'!$BE17-'1'!$BC17),0)</f>
        <v>0</v>
      </c>
      <c r="FO17" s="14">
        <f>IF(FO$5=$C17,-'1'!$BQ17/('1'!$AQ17+'1'!$BG17-'1'!$BE17-'1'!$BC17),0)</f>
        <v>0</v>
      </c>
      <c r="FP17" s="14">
        <f>IF(FP$5=$C17,-'1'!$BQ17/('1'!$AQ17+'1'!$BG17-'1'!$BE17-'1'!$BC17),0)</f>
        <v>0</v>
      </c>
      <c r="FQ17" s="14">
        <f>IF(FQ$5=$C17,-'1'!$BQ17/('1'!$AQ17+'1'!$BG17-'1'!$BE17-'1'!$BC17),0)</f>
        <v>0</v>
      </c>
      <c r="FR17" s="14">
        <f>IF(FR$5=$C17,-'1'!$BQ17/('1'!$AQ17+'1'!$BG17-'1'!$BE17-'1'!$BC17),0)</f>
        <v>0</v>
      </c>
      <c r="FS17" s="14">
        <f>IF(FS$5=$C17,-'1'!$BQ17/('1'!$AQ17+'1'!$BG17-'1'!$BE17-'1'!$BC17),0)</f>
        <v>0</v>
      </c>
      <c r="FT17" s="14">
        <f>IF(FT$5=$C17,-'1'!$BQ17/('1'!$AQ17+'1'!$BG17-'1'!$BE17-'1'!$BC17),0)</f>
        <v>0</v>
      </c>
      <c r="FU17" s="14">
        <f>IF(FU$5=$C17,-'1'!$BQ17/('1'!$AQ17+'1'!$BG17-'1'!$BE17-'1'!$BC17),0)</f>
        <v>0</v>
      </c>
      <c r="FV17" s="14">
        <f>IF(FV$5=$C17,-'1'!$BQ17/('1'!$AQ17+'1'!$BG17-'1'!$BE17-'1'!$BC17),0)</f>
        <v>0</v>
      </c>
      <c r="FW17" s="14">
        <f>IF(FW$5=$C17,-'1'!$BQ17/('1'!$AQ17+'1'!$BG17-'1'!$BE17-'1'!$BC17),0)</f>
        <v>0</v>
      </c>
      <c r="FX17" s="14">
        <f>IF(FX$5=$C17,-'1'!$BQ17/('1'!$AQ17+'1'!$BG17-'1'!$BE17-'1'!$BC17),0)</f>
        <v>0</v>
      </c>
      <c r="FY17" s="14">
        <f>IF(FY$5=$C17,-'1'!$BQ17/('1'!$AQ17+'1'!$BG17-'1'!$BE17-'1'!$BC17),0)</f>
        <v>0</v>
      </c>
      <c r="FZ17" s="14">
        <f>IF(FZ$5=$C17,-'1'!$BQ17/('1'!$AQ17+'1'!$BG17-'1'!$BE17-'1'!$BC17),0)</f>
        <v>0</v>
      </c>
      <c r="GA17" s="14">
        <f>IF(GA$5=$C17,-'1'!$BQ17/('1'!$AQ17+'1'!$BG17-'1'!$BE17-'1'!$BC17),0)</f>
        <v>0</v>
      </c>
      <c r="GB17" s="14">
        <f>IF(GB$5=$C17,-'1'!$BQ17/('1'!$AQ17+'1'!$BG17-'1'!$BE17-'1'!$BC17),0)</f>
        <v>0</v>
      </c>
      <c r="GC17" s="14">
        <f>IF(GC$5=$C17,-'1'!$BQ17/('1'!$AQ17+'1'!$BG17-'1'!$BE17-'1'!$BC17),0)</f>
        <v>0</v>
      </c>
      <c r="GD17" s="14">
        <f>IF(GD$5=$C17,-'1'!$BQ17/('1'!$AQ17+'1'!$BG17-'1'!$BE17-'1'!$BC17),0)</f>
        <v>0</v>
      </c>
      <c r="GE17" s="14">
        <f>IF(GE$5=$C17,-'1'!$BQ17/('1'!$AQ17+'1'!$BG17-'1'!$BE17-'1'!$BC17),0)</f>
        <v>0</v>
      </c>
      <c r="GF17" s="14">
        <f>IF(GF$5=$C17,-'1'!$BQ17/('1'!$AQ17+'1'!$BG17-'1'!$BE17-'1'!$BC17),0)</f>
        <v>0</v>
      </c>
      <c r="GH17" s="159">
        <v>7.2434044122300206E-5</v>
      </c>
      <c r="GI17" s="159">
        <v>1.7976880337553492E-3</v>
      </c>
      <c r="GJ17" s="159">
        <v>6.7454302646175791E-4</v>
      </c>
      <c r="GK17" s="159">
        <v>2.4890283716642663E-4</v>
      </c>
      <c r="GL17" s="159">
        <v>2.8269108710683938E-3</v>
      </c>
      <c r="GM17" s="159">
        <v>1.0772007576066588E-3</v>
      </c>
      <c r="GN17" s="159">
        <v>3.6423650216810963E-5</v>
      </c>
      <c r="GO17" s="159">
        <v>5.9030329427252521E-4</v>
      </c>
      <c r="GP17" s="159">
        <v>3.2557744565192039E-4</v>
      </c>
      <c r="GQ17" s="159">
        <v>1.1661238166731117E-4</v>
      </c>
      <c r="GR17" s="159">
        <v>1.1429928304950595E-4</v>
      </c>
      <c r="GS17" s="159">
        <v>1.0038039575442734</v>
      </c>
      <c r="GT17" s="159">
        <v>3.1536946194597958E-3</v>
      </c>
      <c r="GU17" s="159">
        <v>2.3783490065173545E-3</v>
      </c>
      <c r="GV17" s="159">
        <v>2.3376007260846863E-3</v>
      </c>
      <c r="GW17" s="159">
        <v>1.6856546143075779E-3</v>
      </c>
      <c r="GX17" s="159">
        <v>1.4231588040780388E-3</v>
      </c>
      <c r="GY17" s="159">
        <v>1.2332257930021346E-3</v>
      </c>
      <c r="GZ17" s="159">
        <v>4.6091890822769048E-4</v>
      </c>
      <c r="HA17" s="159">
        <v>4.0012777072027223E-4</v>
      </c>
      <c r="HB17" s="159">
        <v>7.0640116359778965E-3</v>
      </c>
      <c r="HC17" s="159">
        <v>1.1473475453211636E-4</v>
      </c>
      <c r="HD17" s="159">
        <v>2.6990292594180243E-4</v>
      </c>
      <c r="HE17" s="159">
        <v>4.3007227396445061E-5</v>
      </c>
      <c r="HF17" s="159">
        <v>1.8865805082228157E-4</v>
      </c>
      <c r="HG17" s="159">
        <v>4.1940618417611081E-5</v>
      </c>
      <c r="HH17" s="159">
        <v>7.7685911392530698E-5</v>
      </c>
      <c r="HI17" s="159">
        <v>1.3243894049435662E-4</v>
      </c>
      <c r="HJ17" s="159">
        <v>6.9418040932920009E-5</v>
      </c>
      <c r="HK17" s="159">
        <v>4.9422941060846531E-4</v>
      </c>
      <c r="HL17" s="159">
        <v>5.947406978040096E-5</v>
      </c>
      <c r="HM17" s="159">
        <v>6.2437595422329008E-5</v>
      </c>
      <c r="HN17" s="159">
        <v>2.0984515817164696E-4</v>
      </c>
      <c r="HO17" s="159">
        <v>8.8435268939054474E-5</v>
      </c>
      <c r="HP17" s="159">
        <v>2.1013302856188126E-4</v>
      </c>
      <c r="HQ17" s="159">
        <v>1.5201482950839433E-4</v>
      </c>
      <c r="HR17" s="159">
        <v>3.9316865834265052E-4</v>
      </c>
      <c r="HS17" s="159">
        <v>1.0125423581748792E-4</v>
      </c>
      <c r="HU17" s="159">
        <v>5.3672896339534985E-6</v>
      </c>
      <c r="HV17" s="159">
        <v>1.6334737249603959E-5</v>
      </c>
      <c r="HW17" s="159">
        <v>6.3831726333472011E-5</v>
      </c>
      <c r="HX17" s="159">
        <v>5.19093903591543E-6</v>
      </c>
      <c r="HY17" s="159">
        <v>1.4631836569233036E-4</v>
      </c>
      <c r="HZ17" s="159">
        <v>6.3146819983723182E-5</v>
      </c>
      <c r="IA17" s="159">
        <v>5.7029862721743649E-7</v>
      </c>
      <c r="IB17" s="159">
        <v>4.6480033160065909E-5</v>
      </c>
      <c r="IC17" s="159">
        <v>5.7825636090834217E-5</v>
      </c>
      <c r="ID17" s="159">
        <v>1.366847231261909E-5</v>
      </c>
      <c r="IE17" s="159">
        <v>3.3511296320228253E-6</v>
      </c>
      <c r="IF17" s="159">
        <v>5.9615156184940558E-2</v>
      </c>
      <c r="IG17" s="159">
        <v>4.1920699723415608E-4</v>
      </c>
      <c r="IH17" s="159">
        <v>1.8057375505323237E-4</v>
      </c>
      <c r="II17" s="159">
        <v>2.8874584875333809E-4</v>
      </c>
      <c r="IJ17" s="159">
        <v>7.149203895940894E-5</v>
      </c>
      <c r="IK17" s="159">
        <v>1.7999911858765006E-4</v>
      </c>
      <c r="IL17" s="159">
        <v>2.2056956524846112E-4</v>
      </c>
      <c r="IM17" s="159">
        <v>8.1604166910914167E-5</v>
      </c>
      <c r="IN17" s="159">
        <v>1.0298021413181911E-4</v>
      </c>
      <c r="IO17" s="159">
        <v>7.0640116359778965E-3</v>
      </c>
      <c r="IP17" s="159">
        <v>5.7856001380576856E-5</v>
      </c>
      <c r="IQ17" s="159">
        <v>2.4662121273486654E-4</v>
      </c>
      <c r="IR17" s="159">
        <v>2.5022112364991767E-5</v>
      </c>
      <c r="IS17" s="159">
        <v>1.542652919226006E-4</v>
      </c>
      <c r="IT17" s="159">
        <v>3.9863238522054078E-5</v>
      </c>
      <c r="IU17" s="159">
        <v>7.5648493828058718E-5</v>
      </c>
      <c r="IV17" s="159">
        <v>7.1213561101621448E-5</v>
      </c>
      <c r="IW17" s="159">
        <v>5.7626549941853029E-5</v>
      </c>
      <c r="IX17" s="159">
        <v>4.9422941060846531E-4</v>
      </c>
      <c r="IY17" s="159">
        <v>5.7135613782630218E-5</v>
      </c>
      <c r="IZ17" s="159">
        <v>6.1539044754334741E-5</v>
      </c>
      <c r="JA17" s="159">
        <v>1.6502845966886372E-4</v>
      </c>
      <c r="JB17" s="159">
        <v>8.1746023541315679E-5</v>
      </c>
      <c r="JC17" s="159">
        <v>1.7101218068569417E-4</v>
      </c>
      <c r="JD17" s="159">
        <v>1.5201482950839433E-4</v>
      </c>
      <c r="JE17" s="159">
        <v>3.8946624856957761E-4</v>
      </c>
      <c r="JF17" s="159">
        <v>6.4910019854488632E-5</v>
      </c>
    </row>
    <row r="18" spans="1:266">
      <c r="A18" s="15"/>
      <c r="B18" s="15" t="s">
        <v>142</v>
      </c>
      <c r="C18" s="15" t="s">
        <v>10</v>
      </c>
      <c r="D18" s="14">
        <v>0</v>
      </c>
      <c r="E18" s="14">
        <v>13</v>
      </c>
      <c r="F18" s="14">
        <v>0</v>
      </c>
      <c r="G18" s="14">
        <v>0</v>
      </c>
      <c r="H18" s="14">
        <v>520</v>
      </c>
      <c r="I18" s="14">
        <v>27</v>
      </c>
      <c r="J18" s="14">
        <v>0</v>
      </c>
      <c r="K18" s="14">
        <v>45</v>
      </c>
      <c r="L18" s="14">
        <v>35</v>
      </c>
      <c r="M18" s="14">
        <v>34</v>
      </c>
      <c r="N18" s="14">
        <v>0</v>
      </c>
      <c r="O18" s="14">
        <v>195</v>
      </c>
      <c r="P18" s="14">
        <v>42010</v>
      </c>
      <c r="Q18" s="14">
        <v>17119</v>
      </c>
      <c r="R18" s="14">
        <v>7217</v>
      </c>
      <c r="S18" s="14">
        <v>805</v>
      </c>
      <c r="T18" s="14">
        <v>3444</v>
      </c>
      <c r="U18" s="14">
        <v>828</v>
      </c>
      <c r="V18" s="14">
        <v>5264</v>
      </c>
      <c r="W18" s="14">
        <v>917</v>
      </c>
      <c r="X18" s="14">
        <v>60989</v>
      </c>
      <c r="Y18" s="14">
        <v>0</v>
      </c>
      <c r="Z18" s="14">
        <v>9608</v>
      </c>
      <c r="AA18" s="14">
        <v>0</v>
      </c>
      <c r="AB18" s="14">
        <v>42</v>
      </c>
      <c r="AC18" s="14">
        <v>0</v>
      </c>
      <c r="AD18" s="14">
        <v>0</v>
      </c>
      <c r="AE18" s="14">
        <v>1055</v>
      </c>
      <c r="AF18" s="14">
        <v>195</v>
      </c>
      <c r="AG18" s="14">
        <v>3688</v>
      </c>
      <c r="AH18" s="14">
        <v>0</v>
      </c>
      <c r="AI18" s="14">
        <v>0</v>
      </c>
      <c r="AJ18" s="14">
        <v>0</v>
      </c>
      <c r="AK18" s="14">
        <v>106912</v>
      </c>
      <c r="AL18" s="14">
        <v>91</v>
      </c>
      <c r="AM18" s="14">
        <v>0</v>
      </c>
      <c r="AN18" s="14">
        <v>0</v>
      </c>
      <c r="AO18" s="14">
        <v>88</v>
      </c>
      <c r="AP18" s="14">
        <v>261053</v>
      </c>
      <c r="AQ18" s="14">
        <v>261141</v>
      </c>
      <c r="AR18" s="14">
        <v>0</v>
      </c>
      <c r="AS18" s="14">
        <v>2176</v>
      </c>
      <c r="AT18" s="14">
        <v>0</v>
      </c>
      <c r="AU18" s="14">
        <v>18411</v>
      </c>
      <c r="AV18" s="14">
        <v>467399</v>
      </c>
      <c r="AW18" s="14">
        <v>7559</v>
      </c>
      <c r="AX18" s="14">
        <v>495545</v>
      </c>
      <c r="AY18" s="14">
        <v>756686</v>
      </c>
      <c r="AZ18" s="14">
        <v>165704</v>
      </c>
      <c r="BA18" s="14">
        <v>0</v>
      </c>
      <c r="BB18" s="14">
        <v>64</v>
      </c>
      <c r="BC18" s="14">
        <v>165768</v>
      </c>
      <c r="BD18" s="14">
        <v>2168</v>
      </c>
      <c r="BE18" s="14">
        <v>2168</v>
      </c>
      <c r="BF18" s="14">
        <v>167936</v>
      </c>
      <c r="BG18" s="14">
        <v>663481</v>
      </c>
      <c r="BH18" s="14">
        <v>924622</v>
      </c>
      <c r="BI18" s="14">
        <v>-536002</v>
      </c>
      <c r="BJ18" s="14">
        <v>0</v>
      </c>
      <c r="BK18" s="14">
        <v>-6</v>
      </c>
      <c r="BL18" s="14">
        <v>-536008</v>
      </c>
      <c r="BM18" s="14">
        <v>-111333</v>
      </c>
      <c r="BN18" s="14">
        <v>0</v>
      </c>
      <c r="BO18" s="14">
        <v>-8762</v>
      </c>
      <c r="BP18" s="14">
        <v>-120095</v>
      </c>
      <c r="BQ18" s="14">
        <v>-656103</v>
      </c>
      <c r="BR18" s="14">
        <v>7378</v>
      </c>
      <c r="BS18" s="14">
        <v>268519</v>
      </c>
      <c r="BU18" s="159">
        <f t="shared" si="26"/>
        <v>0</v>
      </c>
      <c r="BV18" s="159">
        <f t="shared" si="27"/>
        <v>1.3615416841223293E-3</v>
      </c>
      <c r="BW18" s="159">
        <f t="shared" si="28"/>
        <v>0</v>
      </c>
      <c r="BX18" s="159">
        <f t="shared" si="29"/>
        <v>0</v>
      </c>
      <c r="BY18" s="159">
        <f t="shared" si="30"/>
        <v>1.8241517694272164E-3</v>
      </c>
      <c r="BZ18" s="159">
        <f t="shared" si="31"/>
        <v>5.2819484520956617E-5</v>
      </c>
      <c r="CA18" s="159">
        <f t="shared" si="32"/>
        <v>0</v>
      </c>
      <c r="CB18" s="159">
        <f t="shared" si="33"/>
        <v>2.2442994793225209E-4</v>
      </c>
      <c r="CC18" s="159">
        <f t="shared" si="34"/>
        <v>2.1454228935012076E-4</v>
      </c>
      <c r="CD18" s="159">
        <f t="shared" si="35"/>
        <v>2.0477363479224511E-4</v>
      </c>
      <c r="CE18" s="159">
        <f t="shared" si="36"/>
        <v>0</v>
      </c>
      <c r="CF18" s="159">
        <f t="shared" si="37"/>
        <v>8.4311563655230562E-4</v>
      </c>
      <c r="CG18" s="159">
        <f t="shared" si="38"/>
        <v>0.15645075395037222</v>
      </c>
      <c r="CH18" s="159">
        <f t="shared" si="39"/>
        <v>4.7730308006725015E-2</v>
      </c>
      <c r="CI18" s="159">
        <f t="shared" si="40"/>
        <v>1.3279750634362483E-2</v>
      </c>
      <c r="CJ18" s="159">
        <f t="shared" si="41"/>
        <v>2.6240815714499927E-3</v>
      </c>
      <c r="CK18" s="159">
        <f t="shared" si="42"/>
        <v>5.1313301677217878E-3</v>
      </c>
      <c r="CL18" s="159">
        <f t="shared" si="43"/>
        <v>1.4673878369852622E-3</v>
      </c>
      <c r="CM18" s="159">
        <f t="shared" si="44"/>
        <v>2.7146390417076647E-3</v>
      </c>
      <c r="CN18" s="159">
        <f t="shared" si="45"/>
        <v>7.061233290211298E-4</v>
      </c>
      <c r="CO18" s="159">
        <f t="shared" si="46"/>
        <v>7.3075374668705156E-3</v>
      </c>
      <c r="CP18" s="159">
        <f t="shared" si="47"/>
        <v>0</v>
      </c>
      <c r="CQ18" s="159">
        <f t="shared" si="48"/>
        <v>1.4718813670971399E-2</v>
      </c>
      <c r="CR18" s="159">
        <f t="shared" si="49"/>
        <v>0</v>
      </c>
      <c r="CS18" s="159">
        <f t="shared" si="50"/>
        <v>1.7396387838881117E-6</v>
      </c>
      <c r="CT18" s="159">
        <f t="shared" si="51"/>
        <v>0</v>
      </c>
      <c r="CU18" s="159">
        <f t="shared" si="52"/>
        <v>0</v>
      </c>
      <c r="CV18" s="159">
        <f t="shared" si="53"/>
        <v>1.3972923256069911E-4</v>
      </c>
      <c r="CW18" s="159">
        <f t="shared" si="54"/>
        <v>8.6518086273173536E-6</v>
      </c>
      <c r="CX18" s="159">
        <f t="shared" si="55"/>
        <v>5.5293099906895298E-4</v>
      </c>
      <c r="CY18" s="159">
        <f t="shared" si="56"/>
        <v>0</v>
      </c>
      <c r="CZ18" s="159">
        <f t="shared" si="57"/>
        <v>0</v>
      </c>
      <c r="DA18" s="159">
        <f t="shared" si="58"/>
        <v>0</v>
      </c>
      <c r="DB18" s="159">
        <f t="shared" si="59"/>
        <v>4.1628059255660928E-3</v>
      </c>
      <c r="DC18" s="159">
        <f t="shared" si="60"/>
        <v>9.0702947845804987E-6</v>
      </c>
      <c r="DD18" s="159">
        <f t="shared" si="61"/>
        <v>0</v>
      </c>
      <c r="DE18" s="159">
        <f t="shared" si="62"/>
        <v>0</v>
      </c>
      <c r="DF18" s="159">
        <f t="shared" si="63"/>
        <v>2.8657523028029433E-6</v>
      </c>
      <c r="DH18" s="14">
        <v>0</v>
      </c>
      <c r="DI18" s="14">
        <v>0</v>
      </c>
      <c r="DJ18" s="14">
        <v>0</v>
      </c>
      <c r="DK18" s="14">
        <v>0</v>
      </c>
      <c r="DL18" s="14">
        <v>0</v>
      </c>
      <c r="DM18" s="14">
        <v>0</v>
      </c>
      <c r="DN18" s="14">
        <v>0</v>
      </c>
      <c r="DO18" s="14">
        <v>0</v>
      </c>
      <c r="DP18" s="14">
        <v>0</v>
      </c>
      <c r="DQ18" s="14">
        <v>0</v>
      </c>
      <c r="DR18" s="14">
        <v>0</v>
      </c>
      <c r="DS18" s="14">
        <v>0</v>
      </c>
      <c r="DT18" s="14">
        <v>1</v>
      </c>
      <c r="DU18" s="14">
        <v>0</v>
      </c>
      <c r="DV18" s="14">
        <v>0</v>
      </c>
      <c r="DW18" s="14">
        <v>0</v>
      </c>
      <c r="DX18" s="14">
        <v>0</v>
      </c>
      <c r="DY18" s="14">
        <v>0</v>
      </c>
      <c r="DZ18" s="14">
        <v>0</v>
      </c>
      <c r="EA18" s="14">
        <v>0</v>
      </c>
      <c r="EB18" s="14">
        <v>0</v>
      </c>
      <c r="EC18" s="14">
        <v>0</v>
      </c>
      <c r="ED18" s="14">
        <v>0</v>
      </c>
      <c r="EE18" s="14">
        <v>0</v>
      </c>
      <c r="EF18" s="14">
        <v>0</v>
      </c>
      <c r="EG18" s="14">
        <v>0</v>
      </c>
      <c r="EH18" s="14">
        <v>0</v>
      </c>
      <c r="EI18" s="14">
        <v>0</v>
      </c>
      <c r="EJ18" s="14">
        <v>0</v>
      </c>
      <c r="EK18" s="14">
        <v>0</v>
      </c>
      <c r="EL18" s="14">
        <v>0</v>
      </c>
      <c r="EM18" s="14">
        <v>0</v>
      </c>
      <c r="EN18" s="14">
        <v>0</v>
      </c>
      <c r="EO18" s="14">
        <v>0</v>
      </c>
      <c r="EP18" s="14">
        <v>0</v>
      </c>
      <c r="EQ18" s="14">
        <v>0</v>
      </c>
      <c r="ER18" s="14">
        <v>0</v>
      </c>
      <c r="ES18" s="14">
        <v>0</v>
      </c>
      <c r="EU18" s="14">
        <f>IF(EU$5=$C18,-'1'!$BQ18/('1'!$AQ18+'1'!$BG18-'1'!$BE18-'1'!$BC18),0)</f>
        <v>0</v>
      </c>
      <c r="EV18" s="14">
        <f>IF(EV$5=$C18,-'1'!$BQ18/('1'!$AQ18+'1'!$BG18-'1'!$BE18-'1'!$BC18),0)</f>
        <v>0</v>
      </c>
      <c r="EW18" s="14">
        <f>IF(EW$5=$C18,-'1'!$BQ18/('1'!$AQ18+'1'!$BG18-'1'!$BE18-'1'!$BC18),0)</f>
        <v>0</v>
      </c>
      <c r="EX18" s="14">
        <f>IF(EX$5=$C18,-'1'!$BQ18/('1'!$AQ18+'1'!$BG18-'1'!$BE18-'1'!$BC18),0)</f>
        <v>0</v>
      </c>
      <c r="EY18" s="14">
        <f>IF(EY$5=$C18,-'1'!$BQ18/('1'!$AQ18+'1'!$BG18-'1'!$BE18-'1'!$BC18),0)</f>
        <v>0</v>
      </c>
      <c r="EZ18" s="14">
        <f>IF(EZ$5=$C18,-'1'!$BQ18/('1'!$AQ18+'1'!$BG18-'1'!$BE18-'1'!$BC18),0)</f>
        <v>0</v>
      </c>
      <c r="FA18" s="14">
        <f>IF(FA$5=$C18,-'1'!$BQ18/('1'!$AQ18+'1'!$BG18-'1'!$BE18-'1'!$BC18),0)</f>
        <v>0</v>
      </c>
      <c r="FB18" s="14">
        <f>IF(FB$5=$C18,-'1'!$BQ18/('1'!$AQ18+'1'!$BG18-'1'!$BE18-'1'!$BC18),0)</f>
        <v>0</v>
      </c>
      <c r="FC18" s="14">
        <f>IF(FC$5=$C18,-'1'!$BQ18/('1'!$AQ18+'1'!$BG18-'1'!$BE18-'1'!$BC18),0)</f>
        <v>0</v>
      </c>
      <c r="FD18" s="14">
        <f>IF(FD$5=$C18,-'1'!$BQ18/('1'!$AQ18+'1'!$BG18-'1'!$BE18-'1'!$BC18),0)</f>
        <v>0</v>
      </c>
      <c r="FE18" s="14">
        <f>IF(FE$5=$C18,-'1'!$BQ18/('1'!$AQ18+'1'!$BG18-'1'!$BE18-'1'!$BC18),0)</f>
        <v>0</v>
      </c>
      <c r="FF18" s="14">
        <f>IF(FF$5=$C18,-'1'!$BQ18/('1'!$AQ18+'1'!$BG18-'1'!$BE18-'1'!$BC18),0)</f>
        <v>0</v>
      </c>
      <c r="FG18" s="14">
        <f>IF(FG$5=$C18,-'1'!$BQ18/('1'!$AQ18+'1'!$BG18-'1'!$BE18-'1'!$BC18),0)</f>
        <v>0.8670743214490555</v>
      </c>
      <c r="FH18" s="14">
        <f>IF(FH$5=$C18,-'1'!$BQ18/('1'!$AQ18+'1'!$BG18-'1'!$BE18-'1'!$BC18),0)</f>
        <v>0</v>
      </c>
      <c r="FI18" s="14">
        <f>IF(FI$5=$C18,-'1'!$BQ18/('1'!$AQ18+'1'!$BG18-'1'!$BE18-'1'!$BC18),0)</f>
        <v>0</v>
      </c>
      <c r="FJ18" s="14">
        <f>IF(FJ$5=$C18,-'1'!$BQ18/('1'!$AQ18+'1'!$BG18-'1'!$BE18-'1'!$BC18),0)</f>
        <v>0</v>
      </c>
      <c r="FK18" s="14">
        <f>IF(FK$5=$C18,-'1'!$BQ18/('1'!$AQ18+'1'!$BG18-'1'!$BE18-'1'!$BC18),0)</f>
        <v>0</v>
      </c>
      <c r="FL18" s="14">
        <f>IF(FL$5=$C18,-'1'!$BQ18/('1'!$AQ18+'1'!$BG18-'1'!$BE18-'1'!$BC18),0)</f>
        <v>0</v>
      </c>
      <c r="FM18" s="14">
        <f>IF(FM$5=$C18,-'1'!$BQ18/('1'!$AQ18+'1'!$BG18-'1'!$BE18-'1'!$BC18),0)</f>
        <v>0</v>
      </c>
      <c r="FN18" s="14">
        <f>IF(FN$5=$C18,-'1'!$BQ18/('1'!$AQ18+'1'!$BG18-'1'!$BE18-'1'!$BC18),0)</f>
        <v>0</v>
      </c>
      <c r="FO18" s="14">
        <f>IF(FO$5=$C18,-'1'!$BQ18/('1'!$AQ18+'1'!$BG18-'1'!$BE18-'1'!$BC18),0)</f>
        <v>0</v>
      </c>
      <c r="FP18" s="14">
        <f>IF(FP$5=$C18,-'1'!$BQ18/('1'!$AQ18+'1'!$BG18-'1'!$BE18-'1'!$BC18),0)</f>
        <v>0</v>
      </c>
      <c r="FQ18" s="14">
        <f>IF(FQ$5=$C18,-'1'!$BQ18/('1'!$AQ18+'1'!$BG18-'1'!$BE18-'1'!$BC18),0)</f>
        <v>0</v>
      </c>
      <c r="FR18" s="14">
        <f>IF(FR$5=$C18,-'1'!$BQ18/('1'!$AQ18+'1'!$BG18-'1'!$BE18-'1'!$BC18),0)</f>
        <v>0</v>
      </c>
      <c r="FS18" s="14">
        <f>IF(FS$5=$C18,-'1'!$BQ18/('1'!$AQ18+'1'!$BG18-'1'!$BE18-'1'!$BC18),0)</f>
        <v>0</v>
      </c>
      <c r="FT18" s="14">
        <f>IF(FT$5=$C18,-'1'!$BQ18/('1'!$AQ18+'1'!$BG18-'1'!$BE18-'1'!$BC18),0)</f>
        <v>0</v>
      </c>
      <c r="FU18" s="14">
        <f>IF(FU$5=$C18,-'1'!$BQ18/('1'!$AQ18+'1'!$BG18-'1'!$BE18-'1'!$BC18),0)</f>
        <v>0</v>
      </c>
      <c r="FV18" s="14">
        <f>IF(FV$5=$C18,-'1'!$BQ18/('1'!$AQ18+'1'!$BG18-'1'!$BE18-'1'!$BC18),0)</f>
        <v>0</v>
      </c>
      <c r="FW18" s="14">
        <f>IF(FW$5=$C18,-'1'!$BQ18/('1'!$AQ18+'1'!$BG18-'1'!$BE18-'1'!$BC18),0)</f>
        <v>0</v>
      </c>
      <c r="FX18" s="14">
        <f>IF(FX$5=$C18,-'1'!$BQ18/('1'!$AQ18+'1'!$BG18-'1'!$BE18-'1'!$BC18),0)</f>
        <v>0</v>
      </c>
      <c r="FY18" s="14">
        <f>IF(FY$5=$C18,-'1'!$BQ18/('1'!$AQ18+'1'!$BG18-'1'!$BE18-'1'!$BC18),0)</f>
        <v>0</v>
      </c>
      <c r="FZ18" s="14">
        <f>IF(FZ$5=$C18,-'1'!$BQ18/('1'!$AQ18+'1'!$BG18-'1'!$BE18-'1'!$BC18),0)</f>
        <v>0</v>
      </c>
      <c r="GA18" s="14">
        <f>IF(GA$5=$C18,-'1'!$BQ18/('1'!$AQ18+'1'!$BG18-'1'!$BE18-'1'!$BC18),0)</f>
        <v>0</v>
      </c>
      <c r="GB18" s="14">
        <f>IF(GB$5=$C18,-'1'!$BQ18/('1'!$AQ18+'1'!$BG18-'1'!$BE18-'1'!$BC18),0)</f>
        <v>0</v>
      </c>
      <c r="GC18" s="14">
        <f>IF(GC$5=$C18,-'1'!$BQ18/('1'!$AQ18+'1'!$BG18-'1'!$BE18-'1'!$BC18),0)</f>
        <v>0</v>
      </c>
      <c r="GD18" s="14">
        <f>IF(GD$5=$C18,-'1'!$BQ18/('1'!$AQ18+'1'!$BG18-'1'!$BE18-'1'!$BC18),0)</f>
        <v>0</v>
      </c>
      <c r="GE18" s="14">
        <f>IF(GE$5=$C18,-'1'!$BQ18/('1'!$AQ18+'1'!$BG18-'1'!$BE18-'1'!$BC18),0)</f>
        <v>0</v>
      </c>
      <c r="GF18" s="14">
        <f>IF(GF$5=$C18,-'1'!$BQ18/('1'!$AQ18+'1'!$BG18-'1'!$BE18-'1'!$BC18),0)</f>
        <v>0</v>
      </c>
      <c r="GH18" s="159">
        <v>2.9026625271462515E-5</v>
      </c>
      <c r="GI18" s="159">
        <v>2.4114146922155275E-4</v>
      </c>
      <c r="GJ18" s="159">
        <v>2.5323698627462035E-5</v>
      </c>
      <c r="GK18" s="159">
        <v>3.7182298894235667E-5</v>
      </c>
      <c r="GL18" s="159">
        <v>2.7843765729784785E-4</v>
      </c>
      <c r="GM18" s="159">
        <v>5.651348742368205E-5</v>
      </c>
      <c r="GN18" s="159">
        <v>2.7010649084059562E-5</v>
      </c>
      <c r="GO18" s="159">
        <v>5.8517141400683428E-5</v>
      </c>
      <c r="GP18" s="159">
        <v>7.3197635210536688E-5</v>
      </c>
      <c r="GQ18" s="159">
        <v>4.3719120120171127E-5</v>
      </c>
      <c r="GR18" s="159">
        <v>1.7047406876146922E-5</v>
      </c>
      <c r="GS18" s="159">
        <v>1.4334337607495252E-4</v>
      </c>
      <c r="GT18" s="159">
        <v>1.0212732176728758</v>
      </c>
      <c r="GU18" s="159">
        <v>6.5750409653337677E-3</v>
      </c>
      <c r="GV18" s="159">
        <v>1.8422816217865342E-3</v>
      </c>
      <c r="GW18" s="159">
        <v>3.8828434996880608E-4</v>
      </c>
      <c r="GX18" s="159">
        <v>7.3480987267388162E-4</v>
      </c>
      <c r="GY18" s="159">
        <v>2.3089329345917178E-4</v>
      </c>
      <c r="GZ18" s="159">
        <v>4.3437883972907314E-4</v>
      </c>
      <c r="HA18" s="159">
        <v>1.2877915276382579E-4</v>
      </c>
      <c r="HB18" s="159">
        <v>1.0612970239023153E-3</v>
      </c>
      <c r="HC18" s="159">
        <v>4.354268998266244E-5</v>
      </c>
      <c r="HD18" s="159">
        <v>2.2934030683147422E-3</v>
      </c>
      <c r="HE18" s="159">
        <v>5.4296036462490474E-5</v>
      </c>
      <c r="HF18" s="159">
        <v>4.7433581569171474E-5</v>
      </c>
      <c r="HG18" s="159">
        <v>6.149930485069547E-5</v>
      </c>
      <c r="HH18" s="159">
        <v>3.4494958090414736E-5</v>
      </c>
      <c r="HI18" s="159">
        <v>1.2149256227476591E-4</v>
      </c>
      <c r="HJ18" s="159">
        <v>1.2860825688281081E-4</v>
      </c>
      <c r="HK18" s="159">
        <v>1.7399325840760781E-4</v>
      </c>
      <c r="HL18" s="159">
        <v>7.7769435312621447E-5</v>
      </c>
      <c r="HM18" s="159">
        <v>4.6350968518278355E-5</v>
      </c>
      <c r="HN18" s="159">
        <v>7.2140504374596149E-5</v>
      </c>
      <c r="HO18" s="159">
        <v>6.9138308943983559E-4</v>
      </c>
      <c r="HP18" s="159">
        <v>4.4900841967515043E-5</v>
      </c>
      <c r="HQ18" s="159">
        <v>2.9787629539349275E-5</v>
      </c>
      <c r="HR18" s="159">
        <v>7.0538694714354126E-5</v>
      </c>
      <c r="HS18" s="159">
        <v>1.074555050397281E-4</v>
      </c>
      <c r="HU18" s="159">
        <v>2.1508436649640156E-6</v>
      </c>
      <c r="HV18" s="159">
        <v>2.1911379871005965E-6</v>
      </c>
      <c r="HW18" s="159">
        <v>2.3963710795713333E-6</v>
      </c>
      <c r="HX18" s="159">
        <v>7.75447355170596E-7</v>
      </c>
      <c r="HY18" s="159">
        <v>1.4411682865553137E-5</v>
      </c>
      <c r="HZ18" s="159">
        <v>3.3128894421913792E-6</v>
      </c>
      <c r="IA18" s="159">
        <v>4.2291577041834914E-7</v>
      </c>
      <c r="IB18" s="159">
        <v>4.6075952804700859E-6</v>
      </c>
      <c r="IC18" s="159">
        <v>1.3000592863301008E-5</v>
      </c>
      <c r="ID18" s="159">
        <v>5.1244436855725354E-6</v>
      </c>
      <c r="IE18" s="159">
        <v>4.9981127446846702E-7</v>
      </c>
      <c r="IF18" s="159">
        <v>8.5130544550658089E-6</v>
      </c>
      <c r="IG18" s="159">
        <v>0.13575343544507346</v>
      </c>
      <c r="IH18" s="159">
        <v>4.9920336901172323E-4</v>
      </c>
      <c r="II18" s="159">
        <v>2.2756288727562518E-4</v>
      </c>
      <c r="IJ18" s="159">
        <v>1.6467928625284497E-5</v>
      </c>
      <c r="IK18" s="159">
        <v>9.2937716459890799E-5</v>
      </c>
      <c r="IL18" s="159">
        <v>4.1296600870710724E-5</v>
      </c>
      <c r="IM18" s="159">
        <v>7.6905335639452453E-5</v>
      </c>
      <c r="IN18" s="159">
        <v>3.3143674840315523E-5</v>
      </c>
      <c r="IO18" s="159">
        <v>1.0612970239023153E-3</v>
      </c>
      <c r="IP18" s="159">
        <v>2.1956781465425774E-5</v>
      </c>
      <c r="IQ18" s="159">
        <v>2.0955750813890883E-3</v>
      </c>
      <c r="IR18" s="159">
        <v>3.1590074682434134E-5</v>
      </c>
      <c r="IS18" s="159">
        <v>3.8786340025296728E-5</v>
      </c>
      <c r="IT18" s="159">
        <v>5.8453154738757212E-5</v>
      </c>
      <c r="IU18" s="159">
        <v>3.3590281396283901E-5</v>
      </c>
      <c r="IV18" s="159">
        <v>6.5327599078122037E-5</v>
      </c>
      <c r="IW18" s="159">
        <v>1.0676259425634893E-4</v>
      </c>
      <c r="IX18" s="159">
        <v>1.7399325840760781E-4</v>
      </c>
      <c r="IY18" s="159">
        <v>7.4711625360796469E-5</v>
      </c>
      <c r="IZ18" s="159">
        <v>4.5683923391979561E-5</v>
      </c>
      <c r="JA18" s="159">
        <v>5.673343345352008E-5</v>
      </c>
      <c r="JB18" s="159">
        <v>6.3908685961441304E-4</v>
      </c>
      <c r="JC18" s="159">
        <v>3.6541570604295768E-5</v>
      </c>
      <c r="JD18" s="159">
        <v>2.9787629539349275E-5</v>
      </c>
      <c r="JE18" s="159">
        <v>6.987444249803778E-5</v>
      </c>
      <c r="JF18" s="159">
        <v>6.8885404242991595E-5</v>
      </c>
    </row>
    <row r="19" spans="1:266">
      <c r="A19" s="15"/>
      <c r="B19" s="15" t="s">
        <v>143</v>
      </c>
      <c r="C19" s="15" t="s">
        <v>11</v>
      </c>
      <c r="D19" s="14">
        <v>0</v>
      </c>
      <c r="E19" s="14">
        <v>35</v>
      </c>
      <c r="F19" s="14">
        <v>0</v>
      </c>
      <c r="G19" s="14">
        <v>0</v>
      </c>
      <c r="H19" s="14">
        <v>124</v>
      </c>
      <c r="I19" s="14">
        <v>0</v>
      </c>
      <c r="J19" s="14">
        <v>2</v>
      </c>
      <c r="K19" s="14">
        <v>563</v>
      </c>
      <c r="L19" s="14">
        <v>51</v>
      </c>
      <c r="M19" s="14">
        <v>53</v>
      </c>
      <c r="N19" s="14">
        <v>12</v>
      </c>
      <c r="O19" s="14">
        <v>141</v>
      </c>
      <c r="P19" s="14">
        <v>1487</v>
      </c>
      <c r="Q19" s="14">
        <v>47972</v>
      </c>
      <c r="R19" s="14">
        <v>1147</v>
      </c>
      <c r="S19" s="14">
        <v>733</v>
      </c>
      <c r="T19" s="14">
        <v>2356</v>
      </c>
      <c r="U19" s="14">
        <v>363</v>
      </c>
      <c r="V19" s="14">
        <v>996</v>
      </c>
      <c r="W19" s="14">
        <v>217</v>
      </c>
      <c r="X19" s="14">
        <v>608</v>
      </c>
      <c r="Y19" s="14">
        <v>21</v>
      </c>
      <c r="Z19" s="14">
        <v>232</v>
      </c>
      <c r="AA19" s="14">
        <v>0</v>
      </c>
      <c r="AB19" s="14">
        <v>71</v>
      </c>
      <c r="AC19" s="14">
        <v>0</v>
      </c>
      <c r="AD19" s="14">
        <v>0</v>
      </c>
      <c r="AE19" s="14">
        <v>365</v>
      </c>
      <c r="AF19" s="14">
        <v>74</v>
      </c>
      <c r="AG19" s="14">
        <v>172</v>
      </c>
      <c r="AH19" s="14">
        <v>0</v>
      </c>
      <c r="AI19" s="14">
        <v>0</v>
      </c>
      <c r="AJ19" s="14">
        <v>0</v>
      </c>
      <c r="AK19" s="14">
        <v>156524</v>
      </c>
      <c r="AL19" s="14">
        <v>90</v>
      </c>
      <c r="AM19" s="14">
        <v>0</v>
      </c>
      <c r="AN19" s="14">
        <v>0</v>
      </c>
      <c r="AO19" s="14">
        <v>0</v>
      </c>
      <c r="AP19" s="14">
        <v>214409</v>
      </c>
      <c r="AQ19" s="14">
        <v>214409</v>
      </c>
      <c r="AR19" s="14">
        <v>0</v>
      </c>
      <c r="AS19" s="14">
        <v>783</v>
      </c>
      <c r="AT19" s="14">
        <v>0</v>
      </c>
      <c r="AU19" s="14">
        <v>9916</v>
      </c>
      <c r="AV19" s="14">
        <v>606518</v>
      </c>
      <c r="AW19" s="14">
        <v>6989</v>
      </c>
      <c r="AX19" s="14">
        <v>624206</v>
      </c>
      <c r="AY19" s="14">
        <v>838615</v>
      </c>
      <c r="AZ19" s="14">
        <v>250085</v>
      </c>
      <c r="BA19" s="14">
        <v>0</v>
      </c>
      <c r="BB19" s="14">
        <v>9</v>
      </c>
      <c r="BC19" s="14">
        <v>250094</v>
      </c>
      <c r="BD19" s="14">
        <v>44896</v>
      </c>
      <c r="BE19" s="14">
        <v>44896</v>
      </c>
      <c r="BF19" s="14">
        <v>294990</v>
      </c>
      <c r="BG19" s="14">
        <v>919196</v>
      </c>
      <c r="BH19" s="14">
        <v>1133605</v>
      </c>
      <c r="BI19" s="14">
        <v>-646204</v>
      </c>
      <c r="BJ19" s="14">
        <v>0</v>
      </c>
      <c r="BK19" s="14">
        <v>-2</v>
      </c>
      <c r="BL19" s="14">
        <v>-646206</v>
      </c>
      <c r="BM19" s="14">
        <v>-119157</v>
      </c>
      <c r="BN19" s="14">
        <v>0</v>
      </c>
      <c r="BO19" s="14">
        <v>-9581</v>
      </c>
      <c r="BP19" s="14">
        <v>-128738</v>
      </c>
      <c r="BQ19" s="14">
        <v>-774944</v>
      </c>
      <c r="BR19" s="14">
        <v>144252</v>
      </c>
      <c r="BS19" s="14">
        <v>358661</v>
      </c>
      <c r="BU19" s="159">
        <f t="shared" si="26"/>
        <v>0</v>
      </c>
      <c r="BV19" s="159">
        <f t="shared" si="27"/>
        <v>3.6656891495601175E-3</v>
      </c>
      <c r="BW19" s="159">
        <f t="shared" si="28"/>
        <v>0</v>
      </c>
      <c r="BX19" s="159">
        <f t="shared" si="29"/>
        <v>0</v>
      </c>
      <c r="BY19" s="159">
        <f t="shared" si="30"/>
        <v>4.3499003732495157E-4</v>
      </c>
      <c r="BZ19" s="159">
        <f t="shared" si="31"/>
        <v>0</v>
      </c>
      <c r="CA19" s="159">
        <f t="shared" si="32"/>
        <v>6.7412700552784143E-5</v>
      </c>
      <c r="CB19" s="159">
        <f t="shared" si="33"/>
        <v>2.8078680152412872E-3</v>
      </c>
      <c r="CC19" s="159">
        <f t="shared" si="34"/>
        <v>3.1261876448160451E-4</v>
      </c>
      <c r="CD19" s="159">
        <f t="shared" si="35"/>
        <v>3.1920596011732324E-4</v>
      </c>
      <c r="CE19" s="159">
        <f t="shared" si="36"/>
        <v>1.6078893772108479E-4</v>
      </c>
      <c r="CF19" s="159">
        <f t="shared" si="37"/>
        <v>6.0963746027628248E-4</v>
      </c>
      <c r="CG19" s="159">
        <f t="shared" si="38"/>
        <v>5.5377831736301711E-3</v>
      </c>
      <c r="CH19" s="159">
        <f t="shared" si="39"/>
        <v>0.13375304256665765</v>
      </c>
      <c r="CI19" s="159">
        <f t="shared" si="40"/>
        <v>2.1105547980620433E-3</v>
      </c>
      <c r="CJ19" s="159">
        <f t="shared" si="41"/>
        <v>2.389381107916577E-3</v>
      </c>
      <c r="CK19" s="159">
        <f t="shared" si="42"/>
        <v>3.510282774434533E-3</v>
      </c>
      <c r="CL19" s="159">
        <f t="shared" si="43"/>
        <v>6.433113343304954E-4</v>
      </c>
      <c r="CM19" s="159">
        <f t="shared" si="44"/>
        <v>5.1363611047508246E-4</v>
      </c>
      <c r="CN19" s="159">
        <f t="shared" si="45"/>
        <v>1.6709788702026735E-4</v>
      </c>
      <c r="CO19" s="159">
        <f t="shared" si="46"/>
        <v>7.2848919966834568E-5</v>
      </c>
      <c r="CP19" s="159">
        <f t="shared" si="47"/>
        <v>1.5073407494498207E-5</v>
      </c>
      <c r="CQ19" s="159">
        <f t="shared" si="48"/>
        <v>3.5540848997349758E-4</v>
      </c>
      <c r="CR19" s="159">
        <f t="shared" si="49"/>
        <v>0</v>
      </c>
      <c r="CS19" s="159">
        <f t="shared" si="50"/>
        <v>2.9408179441918078E-6</v>
      </c>
      <c r="CT19" s="159">
        <f t="shared" si="51"/>
        <v>0</v>
      </c>
      <c r="CU19" s="159">
        <f t="shared" si="52"/>
        <v>0</v>
      </c>
      <c r="CV19" s="159">
        <f t="shared" si="53"/>
        <v>4.83423411228959E-5</v>
      </c>
      <c r="CW19" s="159">
        <f t="shared" si="54"/>
        <v>3.2832504534435087E-6</v>
      </c>
      <c r="CX19" s="159">
        <f t="shared" si="55"/>
        <v>2.578745440343273E-5</v>
      </c>
      <c r="CY19" s="159">
        <f t="shared" si="56"/>
        <v>0</v>
      </c>
      <c r="CZ19" s="159">
        <f t="shared" si="57"/>
        <v>0</v>
      </c>
      <c r="DA19" s="159">
        <f t="shared" si="58"/>
        <v>0</v>
      </c>
      <c r="DB19" s="159">
        <f t="shared" si="59"/>
        <v>6.0945360174097119E-3</v>
      </c>
      <c r="DC19" s="159">
        <f t="shared" si="60"/>
        <v>8.9706212155191741E-6</v>
      </c>
      <c r="DD19" s="159">
        <f t="shared" si="61"/>
        <v>0</v>
      </c>
      <c r="DE19" s="159">
        <f t="shared" si="62"/>
        <v>0</v>
      </c>
      <c r="DF19" s="159">
        <f t="shared" si="63"/>
        <v>0</v>
      </c>
      <c r="DH19" s="14">
        <v>0</v>
      </c>
      <c r="DI19" s="14">
        <v>0</v>
      </c>
      <c r="DJ19" s="14">
        <v>0</v>
      </c>
      <c r="DK19" s="14">
        <v>0</v>
      </c>
      <c r="DL19" s="14">
        <v>0</v>
      </c>
      <c r="DM19" s="14">
        <v>0</v>
      </c>
      <c r="DN19" s="14">
        <v>0</v>
      </c>
      <c r="DO19" s="14">
        <v>0</v>
      </c>
      <c r="DP19" s="14">
        <v>0</v>
      </c>
      <c r="DQ19" s="14">
        <v>0</v>
      </c>
      <c r="DR19" s="14">
        <v>0</v>
      </c>
      <c r="DS19" s="14">
        <v>0</v>
      </c>
      <c r="DT19" s="14">
        <v>0</v>
      </c>
      <c r="DU19" s="14">
        <v>1</v>
      </c>
      <c r="DV19" s="14">
        <v>0</v>
      </c>
      <c r="DW19" s="14">
        <v>0</v>
      </c>
      <c r="DX19" s="14">
        <v>0</v>
      </c>
      <c r="DY19" s="14">
        <v>0</v>
      </c>
      <c r="DZ19" s="14">
        <v>0</v>
      </c>
      <c r="EA19" s="14">
        <v>0</v>
      </c>
      <c r="EB19" s="14">
        <v>0</v>
      </c>
      <c r="EC19" s="14">
        <v>0</v>
      </c>
      <c r="ED19" s="14">
        <v>0</v>
      </c>
      <c r="EE19" s="14">
        <v>0</v>
      </c>
      <c r="EF19" s="14">
        <v>0</v>
      </c>
      <c r="EG19" s="14">
        <v>0</v>
      </c>
      <c r="EH19" s="14">
        <v>0</v>
      </c>
      <c r="EI19" s="14">
        <v>0</v>
      </c>
      <c r="EJ19" s="14">
        <v>0</v>
      </c>
      <c r="EK19" s="14">
        <v>0</v>
      </c>
      <c r="EL19" s="14">
        <v>0</v>
      </c>
      <c r="EM19" s="14">
        <v>0</v>
      </c>
      <c r="EN19" s="14">
        <v>0</v>
      </c>
      <c r="EO19" s="14">
        <v>0</v>
      </c>
      <c r="EP19" s="14">
        <v>0</v>
      </c>
      <c r="EQ19" s="14">
        <v>0</v>
      </c>
      <c r="ER19" s="14">
        <v>0</v>
      </c>
      <c r="ES19" s="14">
        <v>0</v>
      </c>
      <c r="EU19" s="14">
        <f>IF(EU$5=$C19,-'1'!$BQ19/('1'!$AQ19+'1'!$BG19-'1'!$BE19-'1'!$BC19),0)</f>
        <v>0</v>
      </c>
      <c r="EV19" s="14">
        <f>IF(EV$5=$C19,-'1'!$BQ19/('1'!$AQ19+'1'!$BG19-'1'!$BE19-'1'!$BC19),0)</f>
        <v>0</v>
      </c>
      <c r="EW19" s="14">
        <f>IF(EW$5=$C19,-'1'!$BQ19/('1'!$AQ19+'1'!$BG19-'1'!$BE19-'1'!$BC19),0)</f>
        <v>0</v>
      </c>
      <c r="EX19" s="14">
        <f>IF(EX$5=$C19,-'1'!$BQ19/('1'!$AQ19+'1'!$BG19-'1'!$BE19-'1'!$BC19),0)</f>
        <v>0</v>
      </c>
      <c r="EY19" s="14">
        <f>IF(EY$5=$C19,-'1'!$BQ19/('1'!$AQ19+'1'!$BG19-'1'!$BE19-'1'!$BC19),0)</f>
        <v>0</v>
      </c>
      <c r="EZ19" s="14">
        <f>IF(EZ$5=$C19,-'1'!$BQ19/('1'!$AQ19+'1'!$BG19-'1'!$BE19-'1'!$BC19),0)</f>
        <v>0</v>
      </c>
      <c r="FA19" s="14">
        <f>IF(FA$5=$C19,-'1'!$BQ19/('1'!$AQ19+'1'!$BG19-'1'!$BE19-'1'!$BC19),0)</f>
        <v>0</v>
      </c>
      <c r="FB19" s="14">
        <f>IF(FB$5=$C19,-'1'!$BQ19/('1'!$AQ19+'1'!$BG19-'1'!$BE19-'1'!$BC19),0)</f>
        <v>0</v>
      </c>
      <c r="FC19" s="14">
        <f>IF(FC$5=$C19,-'1'!$BQ19/('1'!$AQ19+'1'!$BG19-'1'!$BE19-'1'!$BC19),0)</f>
        <v>0</v>
      </c>
      <c r="FD19" s="14">
        <f>IF(FD$5=$C19,-'1'!$BQ19/('1'!$AQ19+'1'!$BG19-'1'!$BE19-'1'!$BC19),0)</f>
        <v>0</v>
      </c>
      <c r="FE19" s="14">
        <f>IF(FE$5=$C19,-'1'!$BQ19/('1'!$AQ19+'1'!$BG19-'1'!$BE19-'1'!$BC19),0)</f>
        <v>0</v>
      </c>
      <c r="FF19" s="14">
        <f>IF(FF$5=$C19,-'1'!$BQ19/('1'!$AQ19+'1'!$BG19-'1'!$BE19-'1'!$BC19),0)</f>
        <v>0</v>
      </c>
      <c r="FG19" s="14">
        <f>IF(FG$5=$C19,-'1'!$BQ19/('1'!$AQ19+'1'!$BG19-'1'!$BE19-'1'!$BC19),0)</f>
        <v>0</v>
      </c>
      <c r="FH19" s="14">
        <f>IF(FH$5=$C19,-'1'!$BQ19/('1'!$AQ19+'1'!$BG19-'1'!$BE19-'1'!$BC19),0)</f>
        <v>0.92407600627224651</v>
      </c>
      <c r="FI19" s="14">
        <f>IF(FI$5=$C19,-'1'!$BQ19/('1'!$AQ19+'1'!$BG19-'1'!$BE19-'1'!$BC19),0)</f>
        <v>0</v>
      </c>
      <c r="FJ19" s="14">
        <f>IF(FJ$5=$C19,-'1'!$BQ19/('1'!$AQ19+'1'!$BG19-'1'!$BE19-'1'!$BC19),0)</f>
        <v>0</v>
      </c>
      <c r="FK19" s="14">
        <f>IF(FK$5=$C19,-'1'!$BQ19/('1'!$AQ19+'1'!$BG19-'1'!$BE19-'1'!$BC19),0)</f>
        <v>0</v>
      </c>
      <c r="FL19" s="14">
        <f>IF(FL$5=$C19,-'1'!$BQ19/('1'!$AQ19+'1'!$BG19-'1'!$BE19-'1'!$BC19),0)</f>
        <v>0</v>
      </c>
      <c r="FM19" s="14">
        <f>IF(FM$5=$C19,-'1'!$BQ19/('1'!$AQ19+'1'!$BG19-'1'!$BE19-'1'!$BC19),0)</f>
        <v>0</v>
      </c>
      <c r="FN19" s="14">
        <f>IF(FN$5=$C19,-'1'!$BQ19/('1'!$AQ19+'1'!$BG19-'1'!$BE19-'1'!$BC19),0)</f>
        <v>0</v>
      </c>
      <c r="FO19" s="14">
        <f>IF(FO$5=$C19,-'1'!$BQ19/('1'!$AQ19+'1'!$BG19-'1'!$BE19-'1'!$BC19),0)</f>
        <v>0</v>
      </c>
      <c r="FP19" s="14">
        <f>IF(FP$5=$C19,-'1'!$BQ19/('1'!$AQ19+'1'!$BG19-'1'!$BE19-'1'!$BC19),0)</f>
        <v>0</v>
      </c>
      <c r="FQ19" s="14">
        <f>IF(FQ$5=$C19,-'1'!$BQ19/('1'!$AQ19+'1'!$BG19-'1'!$BE19-'1'!$BC19),0)</f>
        <v>0</v>
      </c>
      <c r="FR19" s="14">
        <f>IF(FR$5=$C19,-'1'!$BQ19/('1'!$AQ19+'1'!$BG19-'1'!$BE19-'1'!$BC19),0)</f>
        <v>0</v>
      </c>
      <c r="FS19" s="14">
        <f>IF(FS$5=$C19,-'1'!$BQ19/('1'!$AQ19+'1'!$BG19-'1'!$BE19-'1'!$BC19),0)</f>
        <v>0</v>
      </c>
      <c r="FT19" s="14">
        <f>IF(FT$5=$C19,-'1'!$BQ19/('1'!$AQ19+'1'!$BG19-'1'!$BE19-'1'!$BC19),0)</f>
        <v>0</v>
      </c>
      <c r="FU19" s="14">
        <f>IF(FU$5=$C19,-'1'!$BQ19/('1'!$AQ19+'1'!$BG19-'1'!$BE19-'1'!$BC19),0)</f>
        <v>0</v>
      </c>
      <c r="FV19" s="14">
        <f>IF(FV$5=$C19,-'1'!$BQ19/('1'!$AQ19+'1'!$BG19-'1'!$BE19-'1'!$BC19),0)</f>
        <v>0</v>
      </c>
      <c r="FW19" s="14">
        <f>IF(FW$5=$C19,-'1'!$BQ19/('1'!$AQ19+'1'!$BG19-'1'!$BE19-'1'!$BC19),0)</f>
        <v>0</v>
      </c>
      <c r="FX19" s="14">
        <f>IF(FX$5=$C19,-'1'!$BQ19/('1'!$AQ19+'1'!$BG19-'1'!$BE19-'1'!$BC19),0)</f>
        <v>0</v>
      </c>
      <c r="FY19" s="14">
        <f>IF(FY$5=$C19,-'1'!$BQ19/('1'!$AQ19+'1'!$BG19-'1'!$BE19-'1'!$BC19),0)</f>
        <v>0</v>
      </c>
      <c r="FZ19" s="14">
        <f>IF(FZ$5=$C19,-'1'!$BQ19/('1'!$AQ19+'1'!$BG19-'1'!$BE19-'1'!$BC19),0)</f>
        <v>0</v>
      </c>
      <c r="GA19" s="14">
        <f>IF(GA$5=$C19,-'1'!$BQ19/('1'!$AQ19+'1'!$BG19-'1'!$BE19-'1'!$BC19),0)</f>
        <v>0</v>
      </c>
      <c r="GB19" s="14">
        <f>IF(GB$5=$C19,-'1'!$BQ19/('1'!$AQ19+'1'!$BG19-'1'!$BE19-'1'!$BC19),0)</f>
        <v>0</v>
      </c>
      <c r="GC19" s="14">
        <f>IF(GC$5=$C19,-'1'!$BQ19/('1'!$AQ19+'1'!$BG19-'1'!$BE19-'1'!$BC19),0)</f>
        <v>0</v>
      </c>
      <c r="GD19" s="14">
        <f>IF(GD$5=$C19,-'1'!$BQ19/('1'!$AQ19+'1'!$BG19-'1'!$BE19-'1'!$BC19),0)</f>
        <v>0</v>
      </c>
      <c r="GE19" s="14">
        <f>IF(GE$5=$C19,-'1'!$BQ19/('1'!$AQ19+'1'!$BG19-'1'!$BE19-'1'!$BC19),0)</f>
        <v>0</v>
      </c>
      <c r="GF19" s="14">
        <f>IF(GF$5=$C19,-'1'!$BQ19/('1'!$AQ19+'1'!$BG19-'1'!$BE19-'1'!$BC19),0)</f>
        <v>0</v>
      </c>
      <c r="GH19" s="159">
        <v>1.9228499880661336E-5</v>
      </c>
      <c r="GI19" s="159">
        <v>3.1652356118968167E-4</v>
      </c>
      <c r="GJ19" s="159">
        <v>1.6459229825485519E-5</v>
      </c>
      <c r="GK19" s="159">
        <v>2.5706497748318573E-5</v>
      </c>
      <c r="GL19" s="159">
        <v>5.2381968608793323E-5</v>
      </c>
      <c r="GM19" s="159">
        <v>3.537640869531367E-5</v>
      </c>
      <c r="GN19" s="159">
        <v>2.5375340030858637E-5</v>
      </c>
      <c r="GO19" s="159">
        <v>2.3683527271040728E-4</v>
      </c>
      <c r="GP19" s="159">
        <v>5.3641258371094671E-5</v>
      </c>
      <c r="GQ19" s="159">
        <v>3.374285313777908E-5</v>
      </c>
      <c r="GR19" s="159">
        <v>2.2314540897581458E-5</v>
      </c>
      <c r="GS19" s="159">
        <v>6.5976313694242477E-5</v>
      </c>
      <c r="GT19" s="159">
        <v>4.563206556156988E-4</v>
      </c>
      <c r="GU19" s="159">
        <v>1.0102812439516577</v>
      </c>
      <c r="GV19" s="159">
        <v>1.825093044321393E-4</v>
      </c>
      <c r="GW19" s="159">
        <v>2.0309495625490145E-4</v>
      </c>
      <c r="GX19" s="159">
        <v>2.9301008772461144E-4</v>
      </c>
      <c r="GY19" s="159">
        <v>7.1129439591028376E-5</v>
      </c>
      <c r="GZ19" s="159">
        <v>6.553803665963302E-5</v>
      </c>
      <c r="HA19" s="159">
        <v>3.5410750261439158E-5</v>
      </c>
      <c r="HB19" s="159">
        <v>5.8805914264967197E-5</v>
      </c>
      <c r="HC19" s="159">
        <v>2.5894346806555099E-5</v>
      </c>
      <c r="HD19" s="159">
        <v>1.2990729604192959E-4</v>
      </c>
      <c r="HE19" s="159">
        <v>2.6572911973671452E-5</v>
      </c>
      <c r="HF19" s="159">
        <v>3.3987608326618921E-5</v>
      </c>
      <c r="HG19" s="159">
        <v>4.5467081121181546E-5</v>
      </c>
      <c r="HH19" s="159">
        <v>2.078785070584988E-5</v>
      </c>
      <c r="HI19" s="159">
        <v>7.1416177885047331E-5</v>
      </c>
      <c r="HJ19" s="159">
        <v>9.9356312830420723E-5</v>
      </c>
      <c r="HK19" s="159">
        <v>6.7324624114764218E-5</v>
      </c>
      <c r="HL19" s="159">
        <v>4.3891861816907996E-5</v>
      </c>
      <c r="HM19" s="159">
        <v>2.6995130055312028E-5</v>
      </c>
      <c r="HN19" s="159">
        <v>5.0798679112195458E-5</v>
      </c>
      <c r="HO19" s="159">
        <v>5.6450474015096565E-4</v>
      </c>
      <c r="HP19" s="159">
        <v>2.1971740348569844E-5</v>
      </c>
      <c r="HQ19" s="159">
        <v>1.2609491107720294E-5</v>
      </c>
      <c r="HR19" s="159">
        <v>3.9221029642439046E-5</v>
      </c>
      <c r="HS19" s="159">
        <v>7.4743927656926507E-5</v>
      </c>
      <c r="HU19" s="159">
        <v>1.4248124529909555E-6</v>
      </c>
      <c r="HV19" s="159">
        <v>2.8760992498468352E-6</v>
      </c>
      <c r="HW19" s="159">
        <v>1.5575300798690787E-6</v>
      </c>
      <c r="HX19" s="159">
        <v>5.361162779723357E-7</v>
      </c>
      <c r="HY19" s="159">
        <v>2.7112436111892398E-6</v>
      </c>
      <c r="HZ19" s="159">
        <v>2.0738081511536649E-6</v>
      </c>
      <c r="IA19" s="159">
        <v>3.973111288581165E-7</v>
      </c>
      <c r="IB19" s="159">
        <v>1.8648229538713823E-5</v>
      </c>
      <c r="IC19" s="159">
        <v>9.5271952263473363E-6</v>
      </c>
      <c r="ID19" s="159">
        <v>3.9550967681830046E-6</v>
      </c>
      <c r="IE19" s="159">
        <v>6.5423786774307041E-7</v>
      </c>
      <c r="IF19" s="159">
        <v>3.9182832622130024E-6</v>
      </c>
      <c r="IG19" s="159">
        <v>6.065673278452863E-5</v>
      </c>
      <c r="IH19" s="159">
        <v>7.6704586829052651E-2</v>
      </c>
      <c r="II19" s="159">
        <v>2.254397144285036E-5</v>
      </c>
      <c r="IJ19" s="159">
        <v>8.613669966429726E-6</v>
      </c>
      <c r="IK19" s="159">
        <v>3.7059502689784152E-5</v>
      </c>
      <c r="IL19" s="159">
        <v>1.2721911636933021E-5</v>
      </c>
      <c r="IM19" s="159">
        <v>1.1603292438470208E-5</v>
      </c>
      <c r="IN19" s="159">
        <v>9.1136054813868511E-6</v>
      </c>
      <c r="IO19" s="159">
        <v>5.8805914264967197E-5</v>
      </c>
      <c r="IP19" s="159">
        <v>1.3057450383700694E-5</v>
      </c>
      <c r="IQ19" s="159">
        <v>1.1870154716246443E-4</v>
      </c>
      <c r="IR19" s="159">
        <v>1.5460433734568136E-5</v>
      </c>
      <c r="IS19" s="159">
        <v>2.7791595945173613E-5</v>
      </c>
      <c r="IT19" s="159">
        <v>4.3215030393404467E-5</v>
      </c>
      <c r="IU19" s="159">
        <v>2.0242661347875871E-5</v>
      </c>
      <c r="IV19" s="159">
        <v>3.8401095089384202E-5</v>
      </c>
      <c r="IW19" s="159">
        <v>8.2479445493043125E-5</v>
      </c>
      <c r="IX19" s="159">
        <v>6.7324624114764218E-5</v>
      </c>
      <c r="IY19" s="159">
        <v>4.2166081356649386E-5</v>
      </c>
      <c r="IZ19" s="159">
        <v>2.6606638282371038E-5</v>
      </c>
      <c r="JA19" s="159">
        <v>3.9949588735525046E-5</v>
      </c>
      <c r="JB19" s="159">
        <v>5.2180559104045743E-4</v>
      </c>
      <c r="JC19" s="159">
        <v>1.7881221510888141E-5</v>
      </c>
      <c r="JD19" s="159">
        <v>1.2609491107720294E-5</v>
      </c>
      <c r="JE19" s="159">
        <v>3.8851691140051112E-5</v>
      </c>
      <c r="JF19" s="159">
        <v>4.791532708773475E-5</v>
      </c>
    </row>
    <row r="20" spans="1:266">
      <c r="A20" s="15"/>
      <c r="B20" s="15" t="s">
        <v>144</v>
      </c>
      <c r="C20" s="15" t="s">
        <v>12</v>
      </c>
      <c r="D20" s="14">
        <v>400</v>
      </c>
      <c r="E20" s="14">
        <v>0</v>
      </c>
      <c r="F20" s="14">
        <v>0</v>
      </c>
      <c r="G20" s="14">
        <v>0</v>
      </c>
      <c r="H20" s="14">
        <v>0</v>
      </c>
      <c r="I20" s="14">
        <v>0</v>
      </c>
      <c r="J20" s="14">
        <v>0</v>
      </c>
      <c r="K20" s="14">
        <v>0</v>
      </c>
      <c r="L20" s="14">
        <v>0</v>
      </c>
      <c r="M20" s="14">
        <v>0</v>
      </c>
      <c r="N20" s="14">
        <v>0</v>
      </c>
      <c r="O20" s="14">
        <v>2</v>
      </c>
      <c r="P20" s="14">
        <v>845</v>
      </c>
      <c r="Q20" s="14">
        <v>2563</v>
      </c>
      <c r="R20" s="14">
        <v>27906</v>
      </c>
      <c r="S20" s="14">
        <v>0</v>
      </c>
      <c r="T20" s="14">
        <v>1133</v>
      </c>
      <c r="U20" s="14">
        <v>246</v>
      </c>
      <c r="V20" s="14">
        <v>642</v>
      </c>
      <c r="W20" s="14">
        <v>83</v>
      </c>
      <c r="X20" s="14">
        <v>1926</v>
      </c>
      <c r="Y20" s="14">
        <v>0</v>
      </c>
      <c r="Z20" s="14">
        <v>85</v>
      </c>
      <c r="AA20" s="14">
        <v>14</v>
      </c>
      <c r="AB20" s="14">
        <v>26778</v>
      </c>
      <c r="AC20" s="14">
        <v>163</v>
      </c>
      <c r="AD20" s="14">
        <v>0</v>
      </c>
      <c r="AE20" s="14">
        <v>318</v>
      </c>
      <c r="AF20" s="14">
        <v>7421</v>
      </c>
      <c r="AG20" s="14">
        <v>35521</v>
      </c>
      <c r="AH20" s="14">
        <v>0</v>
      </c>
      <c r="AI20" s="14">
        <v>73821</v>
      </c>
      <c r="AJ20" s="14">
        <v>0</v>
      </c>
      <c r="AK20" s="14">
        <v>70165</v>
      </c>
      <c r="AL20" s="14">
        <v>3900</v>
      </c>
      <c r="AM20" s="14">
        <v>7162</v>
      </c>
      <c r="AN20" s="14">
        <v>0</v>
      </c>
      <c r="AO20" s="14">
        <v>1209</v>
      </c>
      <c r="AP20" s="14">
        <v>261094</v>
      </c>
      <c r="AQ20" s="14">
        <v>262303</v>
      </c>
      <c r="AR20" s="14">
        <v>537</v>
      </c>
      <c r="AS20" s="14">
        <v>11956</v>
      </c>
      <c r="AT20" s="14">
        <v>15</v>
      </c>
      <c r="AU20" s="14">
        <v>58636</v>
      </c>
      <c r="AV20" s="14">
        <v>709714</v>
      </c>
      <c r="AW20" s="14">
        <v>16688</v>
      </c>
      <c r="AX20" s="14">
        <v>797546</v>
      </c>
      <c r="AY20" s="14">
        <v>1059849</v>
      </c>
      <c r="AZ20" s="14">
        <v>323896</v>
      </c>
      <c r="BA20" s="14">
        <v>0</v>
      </c>
      <c r="BB20" s="14">
        <v>1555</v>
      </c>
      <c r="BC20" s="14">
        <v>325451</v>
      </c>
      <c r="BD20" s="14">
        <v>87093</v>
      </c>
      <c r="BE20" s="14">
        <v>87093</v>
      </c>
      <c r="BF20" s="14">
        <v>412544</v>
      </c>
      <c r="BG20" s="14">
        <v>1210090</v>
      </c>
      <c r="BH20" s="14">
        <v>1472393</v>
      </c>
      <c r="BI20" s="14">
        <v>-644052</v>
      </c>
      <c r="BJ20" s="14">
        <v>0</v>
      </c>
      <c r="BK20" s="14">
        <v>-433</v>
      </c>
      <c r="BL20" s="14">
        <v>-644485</v>
      </c>
      <c r="BM20" s="14">
        <v>-263191</v>
      </c>
      <c r="BN20" s="14">
        <v>-192</v>
      </c>
      <c r="BO20" s="14">
        <v>-21066</v>
      </c>
      <c r="BP20" s="14">
        <v>-284449</v>
      </c>
      <c r="BQ20" s="14">
        <v>-928934</v>
      </c>
      <c r="BR20" s="14">
        <v>281156</v>
      </c>
      <c r="BS20" s="14">
        <v>543459</v>
      </c>
      <c r="BU20" s="159">
        <f t="shared" si="26"/>
        <v>3.9325179912698101E-3</v>
      </c>
      <c r="BV20" s="159">
        <f t="shared" si="27"/>
        <v>0</v>
      </c>
      <c r="BW20" s="159">
        <f t="shared" si="28"/>
        <v>0</v>
      </c>
      <c r="BX20" s="159">
        <f t="shared" si="29"/>
        <v>0</v>
      </c>
      <c r="BY20" s="159">
        <f t="shared" si="30"/>
        <v>0</v>
      </c>
      <c r="BZ20" s="159">
        <f t="shared" si="31"/>
        <v>0</v>
      </c>
      <c r="CA20" s="159">
        <f t="shared" si="32"/>
        <v>0</v>
      </c>
      <c r="CB20" s="159">
        <f t="shared" si="33"/>
        <v>0</v>
      </c>
      <c r="CC20" s="159">
        <f t="shared" si="34"/>
        <v>0</v>
      </c>
      <c r="CD20" s="159">
        <f t="shared" si="35"/>
        <v>0</v>
      </c>
      <c r="CE20" s="159">
        <f t="shared" si="36"/>
        <v>0</v>
      </c>
      <c r="CF20" s="159">
        <f t="shared" si="37"/>
        <v>8.6473398620749287E-6</v>
      </c>
      <c r="CG20" s="159">
        <f t="shared" si="38"/>
        <v>3.1468909090231977E-3</v>
      </c>
      <c r="CH20" s="159">
        <f t="shared" si="39"/>
        <v>7.1460236825303001E-3</v>
      </c>
      <c r="CI20" s="159">
        <f t="shared" si="40"/>
        <v>5.134885980359144E-2</v>
      </c>
      <c r="CJ20" s="159">
        <f t="shared" si="41"/>
        <v>0</v>
      </c>
      <c r="CK20" s="159">
        <f t="shared" si="42"/>
        <v>1.6880943902522606E-3</v>
      </c>
      <c r="CL20" s="159">
        <f t="shared" si="43"/>
        <v>4.3596305301736056E-4</v>
      </c>
      <c r="CM20" s="159">
        <f t="shared" si="44"/>
        <v>3.3107869771586642E-4</v>
      </c>
      <c r="CN20" s="159">
        <f t="shared" si="45"/>
        <v>6.3913016694387974E-5</v>
      </c>
      <c r="CO20" s="159">
        <f t="shared" si="46"/>
        <v>2.3076812476336084E-4</v>
      </c>
      <c r="CP20" s="159">
        <f t="shared" si="47"/>
        <v>0</v>
      </c>
      <c r="CQ20" s="159">
        <f t="shared" si="48"/>
        <v>1.3021431744718662E-4</v>
      </c>
      <c r="CR20" s="159">
        <f t="shared" si="49"/>
        <v>3.0488004059259968E-5</v>
      </c>
      <c r="CS20" s="159">
        <f t="shared" si="50"/>
        <v>1.1091439846418062E-3</v>
      </c>
      <c r="CT20" s="159">
        <f t="shared" si="51"/>
        <v>1.4616686804216564E-5</v>
      </c>
      <c r="CU20" s="159">
        <f t="shared" si="52"/>
        <v>0</v>
      </c>
      <c r="CV20" s="159">
        <f t="shared" si="53"/>
        <v>4.2117436923509305E-5</v>
      </c>
      <c r="CW20" s="159">
        <f t="shared" si="54"/>
        <v>3.292567785811389E-4</v>
      </c>
      <c r="CX20" s="159">
        <f t="shared" si="55"/>
        <v>5.325559115490314E-3</v>
      </c>
      <c r="CY20" s="159">
        <f t="shared" si="56"/>
        <v>0</v>
      </c>
      <c r="CZ20" s="159">
        <f t="shared" si="57"/>
        <v>1.014088523701079E-2</v>
      </c>
      <c r="DA20" s="159">
        <f t="shared" si="58"/>
        <v>0</v>
      </c>
      <c r="DB20" s="159">
        <f t="shared" si="59"/>
        <v>2.7319971356568476E-3</v>
      </c>
      <c r="DC20" s="159">
        <f t="shared" si="60"/>
        <v>3.8872691933916425E-4</v>
      </c>
      <c r="DD20" s="159">
        <f t="shared" si="61"/>
        <v>2.4709929168549871E-2</v>
      </c>
      <c r="DE20" s="159">
        <f t="shared" si="62"/>
        <v>0</v>
      </c>
      <c r="DF20" s="159">
        <f t="shared" si="63"/>
        <v>3.9371528796463167E-5</v>
      </c>
      <c r="DH20" s="14">
        <v>0</v>
      </c>
      <c r="DI20" s="14">
        <v>0</v>
      </c>
      <c r="DJ20" s="14">
        <v>0</v>
      </c>
      <c r="DK20" s="14">
        <v>0</v>
      </c>
      <c r="DL20" s="14">
        <v>0</v>
      </c>
      <c r="DM20" s="14">
        <v>0</v>
      </c>
      <c r="DN20" s="14">
        <v>0</v>
      </c>
      <c r="DO20" s="14">
        <v>0</v>
      </c>
      <c r="DP20" s="14">
        <v>0</v>
      </c>
      <c r="DQ20" s="14">
        <v>0</v>
      </c>
      <c r="DR20" s="14">
        <v>0</v>
      </c>
      <c r="DS20" s="14">
        <v>0</v>
      </c>
      <c r="DT20" s="14">
        <v>0</v>
      </c>
      <c r="DU20" s="14">
        <v>0</v>
      </c>
      <c r="DV20" s="14">
        <v>1</v>
      </c>
      <c r="DW20" s="14">
        <v>0</v>
      </c>
      <c r="DX20" s="14">
        <v>0</v>
      </c>
      <c r="DY20" s="14">
        <v>0</v>
      </c>
      <c r="DZ20" s="14">
        <v>0</v>
      </c>
      <c r="EA20" s="14">
        <v>0</v>
      </c>
      <c r="EB20" s="14">
        <v>0</v>
      </c>
      <c r="EC20" s="14">
        <v>0</v>
      </c>
      <c r="ED20" s="14">
        <v>0</v>
      </c>
      <c r="EE20" s="14">
        <v>0</v>
      </c>
      <c r="EF20" s="14">
        <v>0</v>
      </c>
      <c r="EG20" s="14">
        <v>0</v>
      </c>
      <c r="EH20" s="14">
        <v>0</v>
      </c>
      <c r="EI20" s="14">
        <v>0</v>
      </c>
      <c r="EJ20" s="14">
        <v>0</v>
      </c>
      <c r="EK20" s="14">
        <v>0</v>
      </c>
      <c r="EL20" s="14">
        <v>0</v>
      </c>
      <c r="EM20" s="14">
        <v>0</v>
      </c>
      <c r="EN20" s="14">
        <v>0</v>
      </c>
      <c r="EO20" s="14">
        <v>0</v>
      </c>
      <c r="EP20" s="14">
        <v>0</v>
      </c>
      <c r="EQ20" s="14">
        <v>0</v>
      </c>
      <c r="ER20" s="14">
        <v>0</v>
      </c>
      <c r="ES20" s="14">
        <v>0</v>
      </c>
      <c r="EU20" s="14">
        <f>IF(EU$5=$C20,-'1'!$BQ20/('1'!$AQ20+'1'!$BG20-'1'!$BE20-'1'!$BC20),0)</f>
        <v>0</v>
      </c>
      <c r="EV20" s="14">
        <f>IF(EV$5=$C20,-'1'!$BQ20/('1'!$AQ20+'1'!$BG20-'1'!$BE20-'1'!$BC20),0)</f>
        <v>0</v>
      </c>
      <c r="EW20" s="14">
        <f>IF(EW$5=$C20,-'1'!$BQ20/('1'!$AQ20+'1'!$BG20-'1'!$BE20-'1'!$BC20),0)</f>
        <v>0</v>
      </c>
      <c r="EX20" s="14">
        <f>IF(EX$5=$C20,-'1'!$BQ20/('1'!$AQ20+'1'!$BG20-'1'!$BE20-'1'!$BC20),0)</f>
        <v>0</v>
      </c>
      <c r="EY20" s="14">
        <f>IF(EY$5=$C20,-'1'!$BQ20/('1'!$AQ20+'1'!$BG20-'1'!$BE20-'1'!$BC20),0)</f>
        <v>0</v>
      </c>
      <c r="EZ20" s="14">
        <f>IF(EZ$5=$C20,-'1'!$BQ20/('1'!$AQ20+'1'!$BG20-'1'!$BE20-'1'!$BC20),0)</f>
        <v>0</v>
      </c>
      <c r="FA20" s="14">
        <f>IF(FA$5=$C20,-'1'!$BQ20/('1'!$AQ20+'1'!$BG20-'1'!$BE20-'1'!$BC20),0)</f>
        <v>0</v>
      </c>
      <c r="FB20" s="14">
        <f>IF(FB$5=$C20,-'1'!$BQ20/('1'!$AQ20+'1'!$BG20-'1'!$BE20-'1'!$BC20),0)</f>
        <v>0</v>
      </c>
      <c r="FC20" s="14">
        <f>IF(FC$5=$C20,-'1'!$BQ20/('1'!$AQ20+'1'!$BG20-'1'!$BE20-'1'!$BC20),0)</f>
        <v>0</v>
      </c>
      <c r="FD20" s="14">
        <f>IF(FD$5=$C20,-'1'!$BQ20/('1'!$AQ20+'1'!$BG20-'1'!$BE20-'1'!$BC20),0)</f>
        <v>0</v>
      </c>
      <c r="FE20" s="14">
        <f>IF(FE$5=$C20,-'1'!$BQ20/('1'!$AQ20+'1'!$BG20-'1'!$BE20-'1'!$BC20),0)</f>
        <v>0</v>
      </c>
      <c r="FF20" s="14">
        <f>IF(FF$5=$C20,-'1'!$BQ20/('1'!$AQ20+'1'!$BG20-'1'!$BE20-'1'!$BC20),0)</f>
        <v>0</v>
      </c>
      <c r="FG20" s="14">
        <f>IF(FG$5=$C20,-'1'!$BQ20/('1'!$AQ20+'1'!$BG20-'1'!$BE20-'1'!$BC20),0)</f>
        <v>0</v>
      </c>
      <c r="FH20" s="14">
        <f>IF(FH$5=$C20,-'1'!$BQ20/('1'!$AQ20+'1'!$BG20-'1'!$BE20-'1'!$BC20),0)</f>
        <v>0</v>
      </c>
      <c r="FI20" s="14">
        <f>IF(FI$5=$C20,-'1'!$BQ20/('1'!$AQ20+'1'!$BG20-'1'!$BE20-'1'!$BC20),0)</f>
        <v>0.87647768691577765</v>
      </c>
      <c r="FJ20" s="14">
        <f>IF(FJ$5=$C20,-'1'!$BQ20/('1'!$AQ20+'1'!$BG20-'1'!$BE20-'1'!$BC20),0)</f>
        <v>0</v>
      </c>
      <c r="FK20" s="14">
        <f>IF(FK$5=$C20,-'1'!$BQ20/('1'!$AQ20+'1'!$BG20-'1'!$BE20-'1'!$BC20),0)</f>
        <v>0</v>
      </c>
      <c r="FL20" s="14">
        <f>IF(FL$5=$C20,-'1'!$BQ20/('1'!$AQ20+'1'!$BG20-'1'!$BE20-'1'!$BC20),0)</f>
        <v>0</v>
      </c>
      <c r="FM20" s="14">
        <f>IF(FM$5=$C20,-'1'!$BQ20/('1'!$AQ20+'1'!$BG20-'1'!$BE20-'1'!$BC20),0)</f>
        <v>0</v>
      </c>
      <c r="FN20" s="14">
        <f>IF(FN$5=$C20,-'1'!$BQ20/('1'!$AQ20+'1'!$BG20-'1'!$BE20-'1'!$BC20),0)</f>
        <v>0</v>
      </c>
      <c r="FO20" s="14">
        <f>IF(FO$5=$C20,-'1'!$BQ20/('1'!$AQ20+'1'!$BG20-'1'!$BE20-'1'!$BC20),0)</f>
        <v>0</v>
      </c>
      <c r="FP20" s="14">
        <f>IF(FP$5=$C20,-'1'!$BQ20/('1'!$AQ20+'1'!$BG20-'1'!$BE20-'1'!$BC20),0)</f>
        <v>0</v>
      </c>
      <c r="FQ20" s="14">
        <f>IF(FQ$5=$C20,-'1'!$BQ20/('1'!$AQ20+'1'!$BG20-'1'!$BE20-'1'!$BC20),0)</f>
        <v>0</v>
      </c>
      <c r="FR20" s="14">
        <f>IF(FR$5=$C20,-'1'!$BQ20/('1'!$AQ20+'1'!$BG20-'1'!$BE20-'1'!$BC20),0)</f>
        <v>0</v>
      </c>
      <c r="FS20" s="14">
        <f>IF(FS$5=$C20,-'1'!$BQ20/('1'!$AQ20+'1'!$BG20-'1'!$BE20-'1'!$BC20),0)</f>
        <v>0</v>
      </c>
      <c r="FT20" s="14">
        <f>IF(FT$5=$C20,-'1'!$BQ20/('1'!$AQ20+'1'!$BG20-'1'!$BE20-'1'!$BC20),0)</f>
        <v>0</v>
      </c>
      <c r="FU20" s="14">
        <f>IF(FU$5=$C20,-'1'!$BQ20/('1'!$AQ20+'1'!$BG20-'1'!$BE20-'1'!$BC20),0)</f>
        <v>0</v>
      </c>
      <c r="FV20" s="14">
        <f>IF(FV$5=$C20,-'1'!$BQ20/('1'!$AQ20+'1'!$BG20-'1'!$BE20-'1'!$BC20),0)</f>
        <v>0</v>
      </c>
      <c r="FW20" s="14">
        <f>IF(FW$5=$C20,-'1'!$BQ20/('1'!$AQ20+'1'!$BG20-'1'!$BE20-'1'!$BC20),0)</f>
        <v>0</v>
      </c>
      <c r="FX20" s="14">
        <f>IF(FX$5=$C20,-'1'!$BQ20/('1'!$AQ20+'1'!$BG20-'1'!$BE20-'1'!$BC20),0)</f>
        <v>0</v>
      </c>
      <c r="FY20" s="14">
        <f>IF(FY$5=$C20,-'1'!$BQ20/('1'!$AQ20+'1'!$BG20-'1'!$BE20-'1'!$BC20),0)</f>
        <v>0</v>
      </c>
      <c r="FZ20" s="14">
        <f>IF(FZ$5=$C20,-'1'!$BQ20/('1'!$AQ20+'1'!$BG20-'1'!$BE20-'1'!$BC20),0)</f>
        <v>0</v>
      </c>
      <c r="GA20" s="14">
        <f>IF(GA$5=$C20,-'1'!$BQ20/('1'!$AQ20+'1'!$BG20-'1'!$BE20-'1'!$BC20),0)</f>
        <v>0</v>
      </c>
      <c r="GB20" s="14">
        <f>IF(GB$5=$C20,-'1'!$BQ20/('1'!$AQ20+'1'!$BG20-'1'!$BE20-'1'!$BC20),0)</f>
        <v>0</v>
      </c>
      <c r="GC20" s="14">
        <f>IF(GC$5=$C20,-'1'!$BQ20/('1'!$AQ20+'1'!$BG20-'1'!$BE20-'1'!$BC20),0)</f>
        <v>0</v>
      </c>
      <c r="GD20" s="14">
        <f>IF(GD$5=$C20,-'1'!$BQ20/('1'!$AQ20+'1'!$BG20-'1'!$BE20-'1'!$BC20),0)</f>
        <v>0</v>
      </c>
      <c r="GE20" s="14">
        <f>IF(GE$5=$C20,-'1'!$BQ20/('1'!$AQ20+'1'!$BG20-'1'!$BE20-'1'!$BC20),0)</f>
        <v>0</v>
      </c>
      <c r="GF20" s="14">
        <f>IF(GF$5=$C20,-'1'!$BQ20/('1'!$AQ20+'1'!$BG20-'1'!$BE20-'1'!$BC20),0)</f>
        <v>0</v>
      </c>
      <c r="GH20" s="159">
        <v>5.239416885291085E-4</v>
      </c>
      <c r="GI20" s="159">
        <v>3.8728733186827676E-5</v>
      </c>
      <c r="GJ20" s="159">
        <v>3.3503637580672497E-5</v>
      </c>
      <c r="GK20" s="159">
        <v>3.3910232188672842E-5</v>
      </c>
      <c r="GL20" s="159">
        <v>2.7497702958480821E-5</v>
      </c>
      <c r="GM20" s="159">
        <v>3.5682127847208448E-5</v>
      </c>
      <c r="GN20" s="159">
        <v>2.3582758077729773E-5</v>
      </c>
      <c r="GO20" s="159">
        <v>2.3462180777999886E-5</v>
      </c>
      <c r="GP20" s="159">
        <v>3.0933838731088573E-5</v>
      </c>
      <c r="GQ20" s="159">
        <v>1.314101043285189E-5</v>
      </c>
      <c r="GR20" s="159">
        <v>1.3626678979007715E-5</v>
      </c>
      <c r="GS20" s="159">
        <v>2.350698760262293E-5</v>
      </c>
      <c r="GT20" s="159">
        <v>4.2615923767487849E-4</v>
      </c>
      <c r="GU20" s="159">
        <v>9.2336467037346256E-4</v>
      </c>
      <c r="GV20" s="159">
        <v>1.0064059690560421</v>
      </c>
      <c r="GW20" s="159">
        <v>1.9726333848046624E-5</v>
      </c>
      <c r="GX20" s="159">
        <v>2.3409816520882394E-4</v>
      </c>
      <c r="GY20" s="159">
        <v>7.6591421793342426E-5</v>
      </c>
      <c r="GZ20" s="159">
        <v>6.6835794214782976E-5</v>
      </c>
      <c r="HA20" s="159">
        <v>3.6269022000101883E-5</v>
      </c>
      <c r="HB20" s="159">
        <v>8.0628671371911462E-5</v>
      </c>
      <c r="HC20" s="159">
        <v>2.2890657271801919E-5</v>
      </c>
      <c r="HD20" s="159">
        <v>1.0401031453130594E-4</v>
      </c>
      <c r="HE20" s="159">
        <v>3.2851196031499513E-5</v>
      </c>
      <c r="HF20" s="159">
        <v>1.7090505102275783E-4</v>
      </c>
      <c r="HG20" s="159">
        <v>4.5902376717349801E-5</v>
      </c>
      <c r="HH20" s="159">
        <v>1.882547235132549E-5</v>
      </c>
      <c r="HI20" s="159">
        <v>6.8829103021284782E-5</v>
      </c>
      <c r="HJ20" s="159">
        <v>1.3018212683557401E-4</v>
      </c>
      <c r="HK20" s="159">
        <v>7.2458411135979E-4</v>
      </c>
      <c r="HL20" s="159">
        <v>4.8892771923744853E-5</v>
      </c>
      <c r="HM20" s="159">
        <v>1.3131606284188279E-3</v>
      </c>
      <c r="HN20" s="159">
        <v>5.7150348535321691E-5</v>
      </c>
      <c r="HO20" s="159">
        <v>4.249040484029123E-4</v>
      </c>
      <c r="HP20" s="159">
        <v>8.2684584750760965E-5</v>
      </c>
      <c r="HQ20" s="159">
        <v>3.1076029009142188E-3</v>
      </c>
      <c r="HR20" s="159">
        <v>1.708011443917444E-4</v>
      </c>
      <c r="HS20" s="159">
        <v>8.1148457125182179E-5</v>
      </c>
      <c r="HU20" s="159">
        <v>3.8823550827705385E-5</v>
      </c>
      <c r="HV20" s="159">
        <v>3.5190960207667603E-7</v>
      </c>
      <c r="HW20" s="159">
        <v>3.170435304094807E-6</v>
      </c>
      <c r="HX20" s="159">
        <v>7.0720747898682907E-7</v>
      </c>
      <c r="HY20" s="159">
        <v>1.4232563885742436E-6</v>
      </c>
      <c r="HZ20" s="159">
        <v>2.0917297800737637E-6</v>
      </c>
      <c r="IA20" s="159">
        <v>3.6924400705788832E-7</v>
      </c>
      <c r="IB20" s="159">
        <v>1.8473942990828611E-6</v>
      </c>
      <c r="IC20" s="159">
        <v>5.4941425619171412E-6</v>
      </c>
      <c r="ID20" s="159">
        <v>1.5402955903406019E-6</v>
      </c>
      <c r="IE20" s="159">
        <v>3.995192838859428E-7</v>
      </c>
      <c r="IF20" s="159">
        <v>1.3960621761206985E-6</v>
      </c>
      <c r="IG20" s="159">
        <v>5.6647505838686457E-5</v>
      </c>
      <c r="IH20" s="159">
        <v>7.0105533441863944E-5</v>
      </c>
      <c r="II20" s="159">
        <v>0.12431359319957061</v>
      </c>
      <c r="IJ20" s="159">
        <v>8.3663392015223731E-7</v>
      </c>
      <c r="IK20" s="159">
        <v>2.9608405808143242E-5</v>
      </c>
      <c r="IL20" s="159">
        <v>1.3698818742343488E-5</v>
      </c>
      <c r="IM20" s="159">
        <v>1.183305611761188E-5</v>
      </c>
      <c r="IN20" s="159">
        <v>9.334497441151788E-6</v>
      </c>
      <c r="IO20" s="159">
        <v>8.0628671371911462E-5</v>
      </c>
      <c r="IP20" s="159">
        <v>1.1542813719525328E-5</v>
      </c>
      <c r="IQ20" s="159">
        <v>9.5038428416950875E-5</v>
      </c>
      <c r="IR20" s="159">
        <v>1.9113213480311423E-5</v>
      </c>
      <c r="IS20" s="159">
        <v>1.3974870127280497E-4</v>
      </c>
      <c r="IT20" s="159">
        <v>4.3628765164906279E-5</v>
      </c>
      <c r="IU20" s="159">
        <v>1.833174900637726E-5</v>
      </c>
      <c r="IV20" s="159">
        <v>3.7010002611618014E-5</v>
      </c>
      <c r="IW20" s="159">
        <v>1.0806912342680668E-4</v>
      </c>
      <c r="IX20" s="159">
        <v>7.2458411135979E-4</v>
      </c>
      <c r="IY20" s="159">
        <v>4.697036109538087E-5</v>
      </c>
      <c r="IZ20" s="159">
        <v>1.294262697582953E-3</v>
      </c>
      <c r="JA20" s="159">
        <v>4.4944730059524243E-5</v>
      </c>
      <c r="JB20" s="159">
        <v>3.9276429822904745E-4</v>
      </c>
      <c r="JC20" s="159">
        <v>6.729104531587081E-5</v>
      </c>
      <c r="JD20" s="159">
        <v>3.1076029009142188E-3</v>
      </c>
      <c r="JE20" s="159">
        <v>1.6919273585553571E-4</v>
      </c>
      <c r="JF20" s="159">
        <v>5.2021013448278429E-5</v>
      </c>
    </row>
    <row r="21" spans="1:266">
      <c r="A21" s="15"/>
      <c r="B21" s="15" t="s">
        <v>145</v>
      </c>
      <c r="C21" s="15" t="s">
        <v>13</v>
      </c>
      <c r="D21" s="14">
        <v>0</v>
      </c>
      <c r="E21" s="14">
        <v>0</v>
      </c>
      <c r="F21" s="14">
        <v>0</v>
      </c>
      <c r="G21" s="14">
        <v>0</v>
      </c>
      <c r="H21" s="14">
        <v>6</v>
      </c>
      <c r="I21" s="14">
        <v>2</v>
      </c>
      <c r="J21" s="14">
        <v>0</v>
      </c>
      <c r="K21" s="14">
        <v>0</v>
      </c>
      <c r="L21" s="14">
        <v>0</v>
      </c>
      <c r="M21" s="14">
        <v>0</v>
      </c>
      <c r="N21" s="14">
        <v>8</v>
      </c>
      <c r="O21" s="14">
        <v>233</v>
      </c>
      <c r="P21" s="14">
        <v>1525</v>
      </c>
      <c r="Q21" s="14">
        <v>3526</v>
      </c>
      <c r="R21" s="14">
        <v>75503</v>
      </c>
      <c r="S21" s="14">
        <v>81744</v>
      </c>
      <c r="T21" s="14">
        <v>157049</v>
      </c>
      <c r="U21" s="14">
        <v>177639</v>
      </c>
      <c r="V21" s="14">
        <v>6790</v>
      </c>
      <c r="W21" s="14">
        <v>10585</v>
      </c>
      <c r="X21" s="14">
        <v>3498</v>
      </c>
      <c r="Y21" s="14">
        <v>3</v>
      </c>
      <c r="Z21" s="14">
        <v>17</v>
      </c>
      <c r="AA21" s="14">
        <v>0</v>
      </c>
      <c r="AB21" s="14">
        <v>202</v>
      </c>
      <c r="AC21" s="14">
        <v>198</v>
      </c>
      <c r="AD21" s="14">
        <v>0</v>
      </c>
      <c r="AE21" s="14">
        <v>72</v>
      </c>
      <c r="AF21" s="14">
        <v>45364</v>
      </c>
      <c r="AG21" s="14">
        <v>24483</v>
      </c>
      <c r="AH21" s="14">
        <v>8535</v>
      </c>
      <c r="AI21" s="14">
        <v>16</v>
      </c>
      <c r="AJ21" s="14">
        <v>0</v>
      </c>
      <c r="AK21" s="14">
        <v>157651</v>
      </c>
      <c r="AL21" s="14">
        <v>135</v>
      </c>
      <c r="AM21" s="14">
        <v>10430</v>
      </c>
      <c r="AN21" s="14">
        <v>0</v>
      </c>
      <c r="AO21" s="14">
        <v>1673</v>
      </c>
      <c r="AP21" s="14">
        <v>765214</v>
      </c>
      <c r="AQ21" s="14">
        <v>766887</v>
      </c>
      <c r="AR21" s="14">
        <v>124</v>
      </c>
      <c r="AS21" s="14">
        <v>22265</v>
      </c>
      <c r="AT21" s="14">
        <v>0</v>
      </c>
      <c r="AU21" s="14">
        <v>0</v>
      </c>
      <c r="AV21" s="14">
        <v>0</v>
      </c>
      <c r="AW21" s="14">
        <v>2952</v>
      </c>
      <c r="AX21" s="14">
        <v>25341</v>
      </c>
      <c r="AY21" s="14">
        <v>792228</v>
      </c>
      <c r="AZ21" s="14">
        <v>138719</v>
      </c>
      <c r="BA21" s="14">
        <v>0</v>
      </c>
      <c r="BB21" s="14">
        <v>1938</v>
      </c>
      <c r="BC21" s="14">
        <v>140657</v>
      </c>
      <c r="BD21" s="14">
        <v>132517</v>
      </c>
      <c r="BE21" s="14">
        <v>132517</v>
      </c>
      <c r="BF21" s="14">
        <v>273174</v>
      </c>
      <c r="BG21" s="14">
        <v>298515</v>
      </c>
      <c r="BH21" s="14">
        <v>1065402</v>
      </c>
      <c r="BI21" s="14">
        <v>-478039</v>
      </c>
      <c r="BJ21" s="14">
        <v>0</v>
      </c>
      <c r="BK21" s="14">
        <v>-854</v>
      </c>
      <c r="BL21" s="14">
        <v>-478893</v>
      </c>
      <c r="BM21" s="14">
        <v>-259013</v>
      </c>
      <c r="BN21" s="14">
        <v>0</v>
      </c>
      <c r="BO21" s="14">
        <v>-20722</v>
      </c>
      <c r="BP21" s="14">
        <v>-279735</v>
      </c>
      <c r="BQ21" s="14">
        <v>-758628</v>
      </c>
      <c r="BR21" s="14">
        <v>-460113</v>
      </c>
      <c r="BS21" s="14">
        <v>306774</v>
      </c>
      <c r="BU21" s="159">
        <f t="shared" si="26"/>
        <v>0</v>
      </c>
      <c r="BV21" s="159">
        <f t="shared" si="27"/>
        <v>0</v>
      </c>
      <c r="BW21" s="159">
        <f t="shared" si="28"/>
        <v>0</v>
      </c>
      <c r="BX21" s="159">
        <f t="shared" si="29"/>
        <v>0</v>
      </c>
      <c r="BY21" s="159">
        <f t="shared" si="30"/>
        <v>2.1047905031852497E-5</v>
      </c>
      <c r="BZ21" s="159">
        <f t="shared" si="31"/>
        <v>3.9125544089597496E-6</v>
      </c>
      <c r="CA21" s="159">
        <f t="shared" si="32"/>
        <v>0</v>
      </c>
      <c r="CB21" s="159">
        <f t="shared" si="33"/>
        <v>0</v>
      </c>
      <c r="CC21" s="159">
        <f t="shared" si="34"/>
        <v>0</v>
      </c>
      <c r="CD21" s="159">
        <f t="shared" si="35"/>
        <v>0</v>
      </c>
      <c r="CE21" s="159">
        <f t="shared" si="36"/>
        <v>1.0719262514738985E-4</v>
      </c>
      <c r="CF21" s="159">
        <f t="shared" si="37"/>
        <v>1.0074150939317292E-3</v>
      </c>
      <c r="CG21" s="159">
        <f t="shared" si="38"/>
        <v>5.6793001612548836E-3</v>
      </c>
      <c r="CH21" s="159">
        <f t="shared" si="39"/>
        <v>9.8310103412414512E-3</v>
      </c>
      <c r="CI21" s="159">
        <f t="shared" si="40"/>
        <v>0.13893044369492455</v>
      </c>
      <c r="CJ21" s="159">
        <f t="shared" si="41"/>
        <v>0.26646325959827105</v>
      </c>
      <c r="CK21" s="159">
        <f t="shared" si="42"/>
        <v>0.23399252947460483</v>
      </c>
      <c r="CL21" s="159">
        <f t="shared" si="43"/>
        <v>0.31481317388191427</v>
      </c>
      <c r="CM21" s="159">
        <f t="shared" si="44"/>
        <v>3.5015955724154719E-3</v>
      </c>
      <c r="CN21" s="159">
        <f t="shared" si="45"/>
        <v>8.150834719398755E-3</v>
      </c>
      <c r="CO21" s="159">
        <f t="shared" si="46"/>
        <v>4.1912092441445285E-4</v>
      </c>
      <c r="CP21" s="159">
        <f t="shared" si="47"/>
        <v>2.1533439277854579E-6</v>
      </c>
      <c r="CQ21" s="159">
        <f t="shared" si="48"/>
        <v>2.6042863489437321E-5</v>
      </c>
      <c r="CR21" s="159">
        <f t="shared" si="49"/>
        <v>0</v>
      </c>
      <c r="CS21" s="159">
        <f t="shared" si="50"/>
        <v>8.3668341510809187E-6</v>
      </c>
      <c r="CT21" s="159">
        <f t="shared" si="51"/>
        <v>1.775523918549006E-5</v>
      </c>
      <c r="CU21" s="159">
        <f t="shared" si="52"/>
        <v>0</v>
      </c>
      <c r="CV21" s="159">
        <f t="shared" si="53"/>
        <v>9.5360234543794653E-6</v>
      </c>
      <c r="CW21" s="159">
        <f t="shared" si="54"/>
        <v>2.0127212644596125E-3</v>
      </c>
      <c r="CX21" s="159">
        <f t="shared" si="55"/>
        <v>3.6706642218560671E-3</v>
      </c>
      <c r="CY21" s="159">
        <f t="shared" si="56"/>
        <v>1.2120754238962197E-3</v>
      </c>
      <c r="CZ21" s="159">
        <f t="shared" si="57"/>
        <v>2.1979404748265756E-6</v>
      </c>
      <c r="DA21" s="159">
        <f t="shared" si="58"/>
        <v>0</v>
      </c>
      <c r="DB21" s="159">
        <f t="shared" si="59"/>
        <v>6.1384177358146897E-3</v>
      </c>
      <c r="DC21" s="159">
        <f t="shared" si="60"/>
        <v>1.3455931823278761E-5</v>
      </c>
      <c r="DD21" s="159">
        <f t="shared" si="61"/>
        <v>3.5984998775198986E-2</v>
      </c>
      <c r="DE21" s="159">
        <f t="shared" si="62"/>
        <v>0</v>
      </c>
      <c r="DF21" s="159">
        <f t="shared" si="63"/>
        <v>5.4481859120333233E-5</v>
      </c>
      <c r="DH21" s="14">
        <v>0</v>
      </c>
      <c r="DI21" s="14">
        <v>0</v>
      </c>
      <c r="DJ21" s="14">
        <v>0</v>
      </c>
      <c r="DK21" s="14">
        <v>0</v>
      </c>
      <c r="DL21" s="14">
        <v>0</v>
      </c>
      <c r="DM21" s="14">
        <v>0</v>
      </c>
      <c r="DN21" s="14">
        <v>0</v>
      </c>
      <c r="DO21" s="14">
        <v>0</v>
      </c>
      <c r="DP21" s="14">
        <v>0</v>
      </c>
      <c r="DQ21" s="14">
        <v>0</v>
      </c>
      <c r="DR21" s="14">
        <v>0</v>
      </c>
      <c r="DS21" s="14">
        <v>0</v>
      </c>
      <c r="DT21" s="14">
        <v>0</v>
      </c>
      <c r="DU21" s="14">
        <v>0</v>
      </c>
      <c r="DV21" s="14">
        <v>0</v>
      </c>
      <c r="DW21" s="14">
        <v>1</v>
      </c>
      <c r="DX21" s="14">
        <v>0</v>
      </c>
      <c r="DY21" s="14">
        <v>0</v>
      </c>
      <c r="DZ21" s="14">
        <v>0</v>
      </c>
      <c r="EA21" s="14">
        <v>0</v>
      </c>
      <c r="EB21" s="14">
        <v>0</v>
      </c>
      <c r="EC21" s="14">
        <v>0</v>
      </c>
      <c r="ED21" s="14">
        <v>0</v>
      </c>
      <c r="EE21" s="14">
        <v>0</v>
      </c>
      <c r="EF21" s="14">
        <v>0</v>
      </c>
      <c r="EG21" s="14">
        <v>0</v>
      </c>
      <c r="EH21" s="14">
        <v>0</v>
      </c>
      <c r="EI21" s="14">
        <v>0</v>
      </c>
      <c r="EJ21" s="14">
        <v>0</v>
      </c>
      <c r="EK21" s="14">
        <v>0</v>
      </c>
      <c r="EL21" s="14">
        <v>0</v>
      </c>
      <c r="EM21" s="14">
        <v>0</v>
      </c>
      <c r="EN21" s="14">
        <v>0</v>
      </c>
      <c r="EO21" s="14">
        <v>0</v>
      </c>
      <c r="EP21" s="14">
        <v>0</v>
      </c>
      <c r="EQ21" s="14">
        <v>0</v>
      </c>
      <c r="ER21" s="14">
        <v>0</v>
      </c>
      <c r="ES21" s="14">
        <v>0</v>
      </c>
      <c r="EU21" s="14">
        <f>IF(EU$5=$C21,-'1'!$BQ21/('1'!$AQ21+'1'!$BG21-'1'!$BE21-'1'!$BC21),0)</f>
        <v>0</v>
      </c>
      <c r="EV21" s="14">
        <f>IF(EV$5=$C21,-'1'!$BQ21/('1'!$AQ21+'1'!$BG21-'1'!$BE21-'1'!$BC21),0)</f>
        <v>0</v>
      </c>
      <c r="EW21" s="14">
        <f>IF(EW$5=$C21,-'1'!$BQ21/('1'!$AQ21+'1'!$BG21-'1'!$BE21-'1'!$BC21),0)</f>
        <v>0</v>
      </c>
      <c r="EX21" s="14">
        <f>IF(EX$5=$C21,-'1'!$BQ21/('1'!$AQ21+'1'!$BG21-'1'!$BE21-'1'!$BC21),0)</f>
        <v>0</v>
      </c>
      <c r="EY21" s="14">
        <f>IF(EY$5=$C21,-'1'!$BQ21/('1'!$AQ21+'1'!$BG21-'1'!$BE21-'1'!$BC21),0)</f>
        <v>0</v>
      </c>
      <c r="EZ21" s="14">
        <f>IF(EZ$5=$C21,-'1'!$BQ21/('1'!$AQ21+'1'!$BG21-'1'!$BE21-'1'!$BC21),0)</f>
        <v>0</v>
      </c>
      <c r="FA21" s="14">
        <f>IF(FA$5=$C21,-'1'!$BQ21/('1'!$AQ21+'1'!$BG21-'1'!$BE21-'1'!$BC21),0)</f>
        <v>0</v>
      </c>
      <c r="FB21" s="14">
        <f>IF(FB$5=$C21,-'1'!$BQ21/('1'!$AQ21+'1'!$BG21-'1'!$BE21-'1'!$BC21),0)</f>
        <v>0</v>
      </c>
      <c r="FC21" s="14">
        <f>IF(FC$5=$C21,-'1'!$BQ21/('1'!$AQ21+'1'!$BG21-'1'!$BE21-'1'!$BC21),0)</f>
        <v>0</v>
      </c>
      <c r="FD21" s="14">
        <f>IF(FD$5=$C21,-'1'!$BQ21/('1'!$AQ21+'1'!$BG21-'1'!$BE21-'1'!$BC21),0)</f>
        <v>0</v>
      </c>
      <c r="FE21" s="14">
        <f>IF(FE$5=$C21,-'1'!$BQ21/('1'!$AQ21+'1'!$BG21-'1'!$BE21-'1'!$BC21),0)</f>
        <v>0</v>
      </c>
      <c r="FF21" s="14">
        <f>IF(FF$5=$C21,-'1'!$BQ21/('1'!$AQ21+'1'!$BG21-'1'!$BE21-'1'!$BC21),0)</f>
        <v>0</v>
      </c>
      <c r="FG21" s="14">
        <f>IF(FG$5=$C21,-'1'!$BQ21/('1'!$AQ21+'1'!$BG21-'1'!$BE21-'1'!$BC21),0)</f>
        <v>0</v>
      </c>
      <c r="FH21" s="14">
        <f>IF(FH$5=$C21,-'1'!$BQ21/('1'!$AQ21+'1'!$BG21-'1'!$BE21-'1'!$BC21),0)</f>
        <v>0</v>
      </c>
      <c r="FI21" s="14">
        <f>IF(FI$5=$C21,-'1'!$BQ21/('1'!$AQ21+'1'!$BG21-'1'!$BE21-'1'!$BC21),0)</f>
        <v>0</v>
      </c>
      <c r="FJ21" s="14">
        <f>IF(FJ$5=$C21,-'1'!$BQ21/('1'!$AQ21+'1'!$BG21-'1'!$BE21-'1'!$BC21),0)</f>
        <v>0.95758796710038019</v>
      </c>
      <c r="FK21" s="14">
        <f>IF(FK$5=$C21,-'1'!$BQ21/('1'!$AQ21+'1'!$BG21-'1'!$BE21-'1'!$BC21),0)</f>
        <v>0</v>
      </c>
      <c r="FL21" s="14">
        <f>IF(FL$5=$C21,-'1'!$BQ21/('1'!$AQ21+'1'!$BG21-'1'!$BE21-'1'!$BC21),0)</f>
        <v>0</v>
      </c>
      <c r="FM21" s="14">
        <f>IF(FM$5=$C21,-'1'!$BQ21/('1'!$AQ21+'1'!$BG21-'1'!$BE21-'1'!$BC21),0)</f>
        <v>0</v>
      </c>
      <c r="FN21" s="14">
        <f>IF(FN$5=$C21,-'1'!$BQ21/('1'!$AQ21+'1'!$BG21-'1'!$BE21-'1'!$BC21),0)</f>
        <v>0</v>
      </c>
      <c r="FO21" s="14">
        <f>IF(FO$5=$C21,-'1'!$BQ21/('1'!$AQ21+'1'!$BG21-'1'!$BE21-'1'!$BC21),0)</f>
        <v>0</v>
      </c>
      <c r="FP21" s="14">
        <f>IF(FP$5=$C21,-'1'!$BQ21/('1'!$AQ21+'1'!$BG21-'1'!$BE21-'1'!$BC21),0)</f>
        <v>0</v>
      </c>
      <c r="FQ21" s="14">
        <f>IF(FQ$5=$C21,-'1'!$BQ21/('1'!$AQ21+'1'!$BG21-'1'!$BE21-'1'!$BC21),0)</f>
        <v>0</v>
      </c>
      <c r="FR21" s="14">
        <f>IF(FR$5=$C21,-'1'!$BQ21/('1'!$AQ21+'1'!$BG21-'1'!$BE21-'1'!$BC21),0)</f>
        <v>0</v>
      </c>
      <c r="FS21" s="14">
        <f>IF(FS$5=$C21,-'1'!$BQ21/('1'!$AQ21+'1'!$BG21-'1'!$BE21-'1'!$BC21),0)</f>
        <v>0</v>
      </c>
      <c r="FT21" s="14">
        <f>IF(FT$5=$C21,-'1'!$BQ21/('1'!$AQ21+'1'!$BG21-'1'!$BE21-'1'!$BC21),0)</f>
        <v>0</v>
      </c>
      <c r="FU21" s="14">
        <f>IF(FU$5=$C21,-'1'!$BQ21/('1'!$AQ21+'1'!$BG21-'1'!$BE21-'1'!$BC21),0)</f>
        <v>0</v>
      </c>
      <c r="FV21" s="14">
        <f>IF(FV$5=$C21,-'1'!$BQ21/('1'!$AQ21+'1'!$BG21-'1'!$BE21-'1'!$BC21),0)</f>
        <v>0</v>
      </c>
      <c r="FW21" s="14">
        <f>IF(FW$5=$C21,-'1'!$BQ21/('1'!$AQ21+'1'!$BG21-'1'!$BE21-'1'!$BC21),0)</f>
        <v>0</v>
      </c>
      <c r="FX21" s="14">
        <f>IF(FX$5=$C21,-'1'!$BQ21/('1'!$AQ21+'1'!$BG21-'1'!$BE21-'1'!$BC21),0)</f>
        <v>0</v>
      </c>
      <c r="FY21" s="14">
        <f>IF(FY$5=$C21,-'1'!$BQ21/('1'!$AQ21+'1'!$BG21-'1'!$BE21-'1'!$BC21),0)</f>
        <v>0</v>
      </c>
      <c r="FZ21" s="14">
        <f>IF(FZ$5=$C21,-'1'!$BQ21/('1'!$AQ21+'1'!$BG21-'1'!$BE21-'1'!$BC21),0)</f>
        <v>0</v>
      </c>
      <c r="GA21" s="14">
        <f>IF(GA$5=$C21,-'1'!$BQ21/('1'!$AQ21+'1'!$BG21-'1'!$BE21-'1'!$BC21),0)</f>
        <v>0</v>
      </c>
      <c r="GB21" s="14">
        <f>IF(GB$5=$C21,-'1'!$BQ21/('1'!$AQ21+'1'!$BG21-'1'!$BE21-'1'!$BC21),0)</f>
        <v>0</v>
      </c>
      <c r="GC21" s="14">
        <f>IF(GC$5=$C21,-'1'!$BQ21/('1'!$AQ21+'1'!$BG21-'1'!$BE21-'1'!$BC21),0)</f>
        <v>0</v>
      </c>
      <c r="GD21" s="14">
        <f>IF(GD$5=$C21,-'1'!$BQ21/('1'!$AQ21+'1'!$BG21-'1'!$BE21-'1'!$BC21),0)</f>
        <v>0</v>
      </c>
      <c r="GE21" s="14">
        <f>IF(GE$5=$C21,-'1'!$BQ21/('1'!$AQ21+'1'!$BG21-'1'!$BE21-'1'!$BC21),0)</f>
        <v>0</v>
      </c>
      <c r="GF21" s="14">
        <f>IF(GF$5=$C21,-'1'!$BQ21/('1'!$AQ21+'1'!$BG21-'1'!$BE21-'1'!$BC21),0)</f>
        <v>0</v>
      </c>
      <c r="GH21" s="159">
        <v>1.921669394222791E-5</v>
      </c>
      <c r="GI21" s="159">
        <v>2.7392202732986948E-5</v>
      </c>
      <c r="GJ21" s="159">
        <v>1.3256371703668873E-5</v>
      </c>
      <c r="GK21" s="159">
        <v>2.1331647975994695E-5</v>
      </c>
      <c r="GL21" s="159">
        <v>1.7082518737026058E-5</v>
      </c>
      <c r="GM21" s="159">
        <v>2.4810259193969894E-5</v>
      </c>
      <c r="GN21" s="159">
        <v>1.3706797944774497E-5</v>
      </c>
      <c r="GO21" s="159">
        <v>1.2762327358891831E-5</v>
      </c>
      <c r="GP21" s="159">
        <v>2.0816361575049888E-5</v>
      </c>
      <c r="GQ21" s="159">
        <v>6.2200090480574495E-6</v>
      </c>
      <c r="GR21" s="159">
        <v>1.5040368214702315E-5</v>
      </c>
      <c r="GS21" s="159">
        <v>5.7733523306311063E-5</v>
      </c>
      <c r="GT21" s="159">
        <v>2.9868789181111086E-4</v>
      </c>
      <c r="GU21" s="159">
        <v>4.8334945040141478E-4</v>
      </c>
      <c r="GV21" s="159">
        <v>6.0380755935502441E-3</v>
      </c>
      <c r="GW21" s="159">
        <v>1.0114604012964183</v>
      </c>
      <c r="GX21" s="159">
        <v>1.0159111752505117E-2</v>
      </c>
      <c r="GY21" s="159">
        <v>1.3598056079643206E-2</v>
      </c>
      <c r="GZ21" s="159">
        <v>2.3023806639471225E-4</v>
      </c>
      <c r="HA21" s="159">
        <v>3.7285442771437438E-4</v>
      </c>
      <c r="HB21" s="159">
        <v>6.794322458394863E-5</v>
      </c>
      <c r="HC21" s="159">
        <v>1.7511691320488667E-5</v>
      </c>
      <c r="HD21" s="159">
        <v>7.074427025306469E-5</v>
      </c>
      <c r="HE21" s="159">
        <v>2.0574618637425548E-5</v>
      </c>
      <c r="HF21" s="159">
        <v>2.8088352784024015E-5</v>
      </c>
      <c r="HG21" s="159">
        <v>3.7826783765431631E-5</v>
      </c>
      <c r="HH21" s="159">
        <v>1.5063553864476258E-5</v>
      </c>
      <c r="HI21" s="159">
        <v>4.8634165112815139E-5</v>
      </c>
      <c r="HJ21" s="159">
        <v>1.6648657622448897E-4</v>
      </c>
      <c r="HK21" s="159">
        <v>2.2228256907291607E-4</v>
      </c>
      <c r="HL21" s="159">
        <v>8.9379633607925742E-5</v>
      </c>
      <c r="HM21" s="159">
        <v>2.908448292235624E-5</v>
      </c>
      <c r="HN21" s="159">
        <v>4.8268373731739837E-5</v>
      </c>
      <c r="HO21" s="159">
        <v>3.4672931485456776E-4</v>
      </c>
      <c r="HP21" s="159">
        <v>1.9492568839049756E-5</v>
      </c>
      <c r="HQ21" s="159">
        <v>1.5832498272047866E-3</v>
      </c>
      <c r="HR21" s="159">
        <v>6.6945529646590424E-5</v>
      </c>
      <c r="HS21" s="159">
        <v>6.4759915782114009E-5</v>
      </c>
      <c r="HU21" s="159">
        <v>1.4239376448570091E-6</v>
      </c>
      <c r="HV21" s="159">
        <v>2.488999347659444E-7</v>
      </c>
      <c r="HW21" s="159">
        <v>1.2544449465320301E-6</v>
      </c>
      <c r="HX21" s="159">
        <v>4.4487754916573237E-7</v>
      </c>
      <c r="HY21" s="159">
        <v>8.8417581505341779E-7</v>
      </c>
      <c r="HZ21" s="159">
        <v>1.4544076023043502E-6</v>
      </c>
      <c r="IA21" s="159">
        <v>2.1461242914758264E-7</v>
      </c>
      <c r="IB21" s="159">
        <v>1.0048959655086206E-6</v>
      </c>
      <c r="IC21" s="159">
        <v>3.6971828523434435E-6</v>
      </c>
      <c r="ID21" s="159">
        <v>7.2906513221010523E-7</v>
      </c>
      <c r="IE21" s="159">
        <v>4.409671019457985E-7</v>
      </c>
      <c r="IF21" s="159">
        <v>3.4287501888642809E-6</v>
      </c>
      <c r="IG21" s="159">
        <v>3.9703290693943013E-5</v>
      </c>
      <c r="IH21" s="159">
        <v>3.6697820640590114E-5</v>
      </c>
      <c r="II21" s="159">
        <v>7.4583706389271497E-4</v>
      </c>
      <c r="IJ21" s="159">
        <v>4.2898091816446354E-2</v>
      </c>
      <c r="IK21" s="159">
        <v>1.2849101279804086E-3</v>
      </c>
      <c r="IL21" s="159">
        <v>2.4320909720916811E-3</v>
      </c>
      <c r="IM21" s="159">
        <v>4.0762887492649609E-5</v>
      </c>
      <c r="IN21" s="159">
        <v>9.5960919525543445E-5</v>
      </c>
      <c r="IO21" s="159">
        <v>6.794322458394863E-5</v>
      </c>
      <c r="IP21" s="159">
        <v>8.830423190828609E-6</v>
      </c>
      <c r="IQ21" s="159">
        <v>6.4641899167910315E-5</v>
      </c>
      <c r="IR21" s="159">
        <v>1.1970555894404634E-5</v>
      </c>
      <c r="IS21" s="159">
        <v>2.2967787078083693E-5</v>
      </c>
      <c r="IT21" s="159">
        <v>3.595316808991996E-5</v>
      </c>
      <c r="IU21" s="159">
        <v>1.4668491894078825E-5</v>
      </c>
      <c r="IV21" s="159">
        <v>2.6151010238830682E-5</v>
      </c>
      <c r="IW21" s="159">
        <v>1.3820682448701695E-4</v>
      </c>
      <c r="IX21" s="159">
        <v>2.2228256907291607E-4</v>
      </c>
      <c r="IY21" s="159">
        <v>8.5865323236015027E-5</v>
      </c>
      <c r="IZ21" s="159">
        <v>2.8665922896439464E-5</v>
      </c>
      <c r="JA21" s="159">
        <v>3.7959681495983839E-5</v>
      </c>
      <c r="JB21" s="159">
        <v>3.2050270298944824E-4</v>
      </c>
      <c r="JC21" s="159">
        <v>1.5863601867567663E-5</v>
      </c>
      <c r="JD21" s="159">
        <v>1.5832498272047866E-3</v>
      </c>
      <c r="JE21" s="159">
        <v>6.6315113722106769E-5</v>
      </c>
      <c r="JF21" s="159">
        <v>4.1514978462422226E-5</v>
      </c>
    </row>
    <row r="22" spans="1:266">
      <c r="A22" s="15"/>
      <c r="B22" s="15" t="s">
        <v>146</v>
      </c>
      <c r="C22" s="15" t="s">
        <v>120</v>
      </c>
      <c r="D22" s="14">
        <v>34</v>
      </c>
      <c r="E22" s="14">
        <v>3</v>
      </c>
      <c r="F22" s="14">
        <v>0</v>
      </c>
      <c r="G22" s="14">
        <v>0</v>
      </c>
      <c r="H22" s="14">
        <v>133</v>
      </c>
      <c r="I22" s="14">
        <v>0</v>
      </c>
      <c r="J22" s="14">
        <v>0</v>
      </c>
      <c r="K22" s="14">
        <v>3</v>
      </c>
      <c r="L22" s="14">
        <v>3</v>
      </c>
      <c r="M22" s="14">
        <v>0</v>
      </c>
      <c r="N22" s="14">
        <v>1</v>
      </c>
      <c r="O22" s="14">
        <v>117</v>
      </c>
      <c r="P22" s="14">
        <v>6263</v>
      </c>
      <c r="Q22" s="14">
        <v>9818</v>
      </c>
      <c r="R22" s="14">
        <v>11133</v>
      </c>
      <c r="S22" s="14">
        <v>4070</v>
      </c>
      <c r="T22" s="14">
        <v>55482</v>
      </c>
      <c r="U22" s="14">
        <v>8630</v>
      </c>
      <c r="V22" s="14">
        <v>46487</v>
      </c>
      <c r="W22" s="14">
        <v>1952</v>
      </c>
      <c r="X22" s="14">
        <v>70796</v>
      </c>
      <c r="Y22" s="14">
        <v>1</v>
      </c>
      <c r="Z22" s="14">
        <v>174</v>
      </c>
      <c r="AA22" s="14">
        <v>0</v>
      </c>
      <c r="AB22" s="14">
        <v>3037</v>
      </c>
      <c r="AC22" s="14">
        <v>19</v>
      </c>
      <c r="AD22" s="14">
        <v>168</v>
      </c>
      <c r="AE22" s="14">
        <v>2005</v>
      </c>
      <c r="AF22" s="14">
        <v>5986</v>
      </c>
      <c r="AG22" s="14">
        <v>18632</v>
      </c>
      <c r="AH22" s="14">
        <v>2975</v>
      </c>
      <c r="AI22" s="14">
        <v>431</v>
      </c>
      <c r="AJ22" s="14">
        <v>0</v>
      </c>
      <c r="AK22" s="14">
        <v>75112</v>
      </c>
      <c r="AL22" s="14">
        <v>1022</v>
      </c>
      <c r="AM22" s="14">
        <v>0</v>
      </c>
      <c r="AN22" s="14">
        <v>695</v>
      </c>
      <c r="AO22" s="14">
        <v>13396</v>
      </c>
      <c r="AP22" s="14">
        <v>325182</v>
      </c>
      <c r="AQ22" s="14">
        <v>338578</v>
      </c>
      <c r="AR22" s="14">
        <v>15241</v>
      </c>
      <c r="AS22" s="14">
        <v>342390</v>
      </c>
      <c r="AT22" s="14">
        <v>0</v>
      </c>
      <c r="AU22" s="14">
        <v>34848</v>
      </c>
      <c r="AV22" s="14">
        <v>562101</v>
      </c>
      <c r="AW22" s="14">
        <v>14676</v>
      </c>
      <c r="AX22" s="14">
        <v>969256</v>
      </c>
      <c r="AY22" s="14">
        <v>1307834</v>
      </c>
      <c r="AZ22" s="14">
        <v>418747</v>
      </c>
      <c r="BA22" s="14">
        <v>0</v>
      </c>
      <c r="BB22" s="14">
        <v>8113</v>
      </c>
      <c r="BC22" s="14">
        <v>426860</v>
      </c>
      <c r="BD22" s="14">
        <v>78898</v>
      </c>
      <c r="BE22" s="14">
        <v>78898</v>
      </c>
      <c r="BF22" s="14">
        <v>505758</v>
      </c>
      <c r="BG22" s="14">
        <v>1475014</v>
      </c>
      <c r="BH22" s="14">
        <v>1813592</v>
      </c>
      <c r="BI22" s="14">
        <v>-685535</v>
      </c>
      <c r="BJ22" s="14">
        <v>0</v>
      </c>
      <c r="BK22" s="14">
        <v>-6220</v>
      </c>
      <c r="BL22" s="14">
        <v>-691755</v>
      </c>
      <c r="BM22" s="14">
        <v>-417945</v>
      </c>
      <c r="BN22" s="14">
        <v>-17</v>
      </c>
      <c r="BO22" s="14">
        <v>-32704</v>
      </c>
      <c r="BP22" s="14">
        <v>-450666</v>
      </c>
      <c r="BQ22" s="14">
        <v>-1142421</v>
      </c>
      <c r="BR22" s="14">
        <v>332593</v>
      </c>
      <c r="BS22" s="14">
        <v>671171</v>
      </c>
      <c r="BU22" s="159">
        <f t="shared" si="26"/>
        <v>3.3426402925793388E-4</v>
      </c>
      <c r="BV22" s="159">
        <f t="shared" si="27"/>
        <v>3.1420192710515291E-4</v>
      </c>
      <c r="BW22" s="159">
        <f t="shared" si="28"/>
        <v>0</v>
      </c>
      <c r="BX22" s="159">
        <f t="shared" si="29"/>
        <v>0</v>
      </c>
      <c r="BY22" s="159">
        <f t="shared" si="30"/>
        <v>4.6656189487273033E-4</v>
      </c>
      <c r="BZ22" s="159">
        <f t="shared" si="31"/>
        <v>0</v>
      </c>
      <c r="CA22" s="159">
        <f t="shared" si="32"/>
        <v>0</v>
      </c>
      <c r="CB22" s="159">
        <f t="shared" si="33"/>
        <v>1.4961996528816805E-5</v>
      </c>
      <c r="CC22" s="159">
        <f t="shared" si="34"/>
        <v>1.8389339087153209E-5</v>
      </c>
      <c r="CD22" s="159">
        <f t="shared" si="35"/>
        <v>0</v>
      </c>
      <c r="CE22" s="159">
        <f t="shared" si="36"/>
        <v>1.3399078143423732E-5</v>
      </c>
      <c r="CF22" s="159">
        <f t="shared" si="37"/>
        <v>5.0586938193138337E-4</v>
      </c>
      <c r="CG22" s="159">
        <f t="shared" si="38"/>
        <v>2.3324234039304483E-2</v>
      </c>
      <c r="CH22" s="159">
        <f t="shared" si="39"/>
        <v>2.7374038437410257E-2</v>
      </c>
      <c r="CI22" s="159">
        <f t="shared" si="40"/>
        <v>2.048544600420639E-2</v>
      </c>
      <c r="CJ22" s="159">
        <f t="shared" si="41"/>
        <v>1.3267095646958348E-2</v>
      </c>
      <c r="CK22" s="159">
        <f t="shared" si="42"/>
        <v>8.266447745805465E-2</v>
      </c>
      <c r="CL22" s="159">
        <f t="shared" si="43"/>
        <v>1.5294151006259436E-2</v>
      </c>
      <c r="CM22" s="159">
        <f t="shared" si="44"/>
        <v>2.3973295047846545E-2</v>
      </c>
      <c r="CN22" s="159">
        <f t="shared" si="45"/>
        <v>1.5031109468366906E-3</v>
      </c>
      <c r="CO22" s="159">
        <f t="shared" si="46"/>
        <v>8.4825857532434545E-3</v>
      </c>
      <c r="CP22" s="159">
        <f t="shared" si="47"/>
        <v>7.1778130926181936E-7</v>
      </c>
      <c r="CQ22" s="159">
        <f t="shared" si="48"/>
        <v>2.6655636748012314E-4</v>
      </c>
      <c r="CR22" s="159">
        <f t="shared" si="49"/>
        <v>0</v>
      </c>
      <c r="CS22" s="159">
        <f t="shared" si="50"/>
        <v>1.2579245206352846E-4</v>
      </c>
      <c r="CT22" s="159">
        <f t="shared" si="51"/>
        <v>1.7037855784056118E-6</v>
      </c>
      <c r="CU22" s="159">
        <f t="shared" si="52"/>
        <v>1.1360286831013501E-5</v>
      </c>
      <c r="CV22" s="159">
        <f t="shared" si="53"/>
        <v>2.6555176425042818E-4</v>
      </c>
      <c r="CW22" s="159">
        <f t="shared" si="54"/>
        <v>2.655883407339573E-4</v>
      </c>
      <c r="CX22" s="159">
        <f t="shared" si="55"/>
        <v>2.793440990957899E-3</v>
      </c>
      <c r="CY22" s="159">
        <f t="shared" si="56"/>
        <v>4.2248674705228512E-4</v>
      </c>
      <c r="CZ22" s="159">
        <f t="shared" si="57"/>
        <v>5.9207021540640884E-5</v>
      </c>
      <c r="DA22" s="159">
        <f t="shared" si="58"/>
        <v>0</v>
      </c>
      <c r="DB22" s="159">
        <f t="shared" si="59"/>
        <v>2.924617242976657E-3</v>
      </c>
      <c r="DC22" s="159">
        <f t="shared" si="60"/>
        <v>1.0186638758067329E-4</v>
      </c>
      <c r="DD22" s="159">
        <f t="shared" si="61"/>
        <v>0</v>
      </c>
      <c r="DE22" s="159">
        <f t="shared" si="62"/>
        <v>9.26156663064206E-4</v>
      </c>
      <c r="DF22" s="159">
        <f t="shared" si="63"/>
        <v>4.3624565736759355E-4</v>
      </c>
      <c r="DH22" s="14">
        <v>0</v>
      </c>
      <c r="DI22" s="14">
        <v>0</v>
      </c>
      <c r="DJ22" s="14">
        <v>0</v>
      </c>
      <c r="DK22" s="14">
        <v>0</v>
      </c>
      <c r="DL22" s="14">
        <v>0</v>
      </c>
      <c r="DM22" s="14">
        <v>0</v>
      </c>
      <c r="DN22" s="14">
        <v>0</v>
      </c>
      <c r="DO22" s="14">
        <v>0</v>
      </c>
      <c r="DP22" s="14">
        <v>0</v>
      </c>
      <c r="DQ22" s="14">
        <v>0</v>
      </c>
      <c r="DR22" s="14">
        <v>0</v>
      </c>
      <c r="DS22" s="14">
        <v>0</v>
      </c>
      <c r="DT22" s="14">
        <v>0</v>
      </c>
      <c r="DU22" s="14">
        <v>0</v>
      </c>
      <c r="DV22" s="14">
        <v>0</v>
      </c>
      <c r="DW22" s="14">
        <v>0</v>
      </c>
      <c r="DX22" s="14">
        <v>1</v>
      </c>
      <c r="DY22" s="14">
        <v>0</v>
      </c>
      <c r="DZ22" s="14">
        <v>0</v>
      </c>
      <c r="EA22" s="14">
        <v>0</v>
      </c>
      <c r="EB22" s="14">
        <v>0</v>
      </c>
      <c r="EC22" s="14">
        <v>0</v>
      </c>
      <c r="ED22" s="14">
        <v>0</v>
      </c>
      <c r="EE22" s="14">
        <v>0</v>
      </c>
      <c r="EF22" s="14">
        <v>0</v>
      </c>
      <c r="EG22" s="14">
        <v>0</v>
      </c>
      <c r="EH22" s="14">
        <v>0</v>
      </c>
      <c r="EI22" s="14">
        <v>0</v>
      </c>
      <c r="EJ22" s="14">
        <v>0</v>
      </c>
      <c r="EK22" s="14">
        <v>0</v>
      </c>
      <c r="EL22" s="14">
        <v>0</v>
      </c>
      <c r="EM22" s="14">
        <v>0</v>
      </c>
      <c r="EN22" s="14">
        <v>0</v>
      </c>
      <c r="EO22" s="14">
        <v>0</v>
      </c>
      <c r="EP22" s="14">
        <v>0</v>
      </c>
      <c r="EQ22" s="14">
        <v>0</v>
      </c>
      <c r="ER22" s="14">
        <v>0</v>
      </c>
      <c r="ES22" s="14">
        <v>0</v>
      </c>
      <c r="EU22" s="14">
        <f>IF(EU$5=$C22,-'1'!$BQ22/('1'!$AQ22+'1'!$BG22-'1'!$BE22-'1'!$BC22),0)</f>
        <v>0</v>
      </c>
      <c r="EV22" s="14">
        <f>IF(EV$5=$C22,-'1'!$BQ22/('1'!$AQ22+'1'!$BG22-'1'!$BE22-'1'!$BC22),0)</f>
        <v>0</v>
      </c>
      <c r="EW22" s="14">
        <f>IF(EW$5=$C22,-'1'!$BQ22/('1'!$AQ22+'1'!$BG22-'1'!$BE22-'1'!$BC22),0)</f>
        <v>0</v>
      </c>
      <c r="EX22" s="14">
        <f>IF(EX$5=$C22,-'1'!$BQ22/('1'!$AQ22+'1'!$BG22-'1'!$BE22-'1'!$BC22),0)</f>
        <v>0</v>
      </c>
      <c r="EY22" s="14">
        <f>IF(EY$5=$C22,-'1'!$BQ22/('1'!$AQ22+'1'!$BG22-'1'!$BE22-'1'!$BC22),0)</f>
        <v>0</v>
      </c>
      <c r="EZ22" s="14">
        <f>IF(EZ$5=$C22,-'1'!$BQ22/('1'!$AQ22+'1'!$BG22-'1'!$BE22-'1'!$BC22),0)</f>
        <v>0</v>
      </c>
      <c r="FA22" s="14">
        <f>IF(FA$5=$C22,-'1'!$BQ22/('1'!$AQ22+'1'!$BG22-'1'!$BE22-'1'!$BC22),0)</f>
        <v>0</v>
      </c>
      <c r="FB22" s="14">
        <f>IF(FB$5=$C22,-'1'!$BQ22/('1'!$AQ22+'1'!$BG22-'1'!$BE22-'1'!$BC22),0)</f>
        <v>0</v>
      </c>
      <c r="FC22" s="14">
        <f>IF(FC$5=$C22,-'1'!$BQ22/('1'!$AQ22+'1'!$BG22-'1'!$BE22-'1'!$BC22),0)</f>
        <v>0</v>
      </c>
      <c r="FD22" s="14">
        <f>IF(FD$5=$C22,-'1'!$BQ22/('1'!$AQ22+'1'!$BG22-'1'!$BE22-'1'!$BC22),0)</f>
        <v>0</v>
      </c>
      <c r="FE22" s="14">
        <f>IF(FE$5=$C22,-'1'!$BQ22/('1'!$AQ22+'1'!$BG22-'1'!$BE22-'1'!$BC22),0)</f>
        <v>0</v>
      </c>
      <c r="FF22" s="14">
        <f>IF(FF$5=$C22,-'1'!$BQ22/('1'!$AQ22+'1'!$BG22-'1'!$BE22-'1'!$BC22),0)</f>
        <v>0</v>
      </c>
      <c r="FG22" s="14">
        <f>IF(FG$5=$C22,-'1'!$BQ22/('1'!$AQ22+'1'!$BG22-'1'!$BE22-'1'!$BC22),0)</f>
        <v>0</v>
      </c>
      <c r="FH22" s="14">
        <f>IF(FH$5=$C22,-'1'!$BQ22/('1'!$AQ22+'1'!$BG22-'1'!$BE22-'1'!$BC22),0)</f>
        <v>0</v>
      </c>
      <c r="FI22" s="14">
        <f>IF(FI$5=$C22,-'1'!$BQ22/('1'!$AQ22+'1'!$BG22-'1'!$BE22-'1'!$BC22),0)</f>
        <v>0</v>
      </c>
      <c r="FJ22" s="14">
        <f>IF(FJ$5=$C22,-'1'!$BQ22/('1'!$AQ22+'1'!$BG22-'1'!$BE22-'1'!$BC22),0)</f>
        <v>0</v>
      </c>
      <c r="FK22" s="14">
        <f>IF(FK$5=$C22,-'1'!$BQ22/('1'!$AQ22+'1'!$BG22-'1'!$BE22-'1'!$BC22),0)</f>
        <v>0.87352141020955254</v>
      </c>
      <c r="FL22" s="14">
        <f>IF(FL$5=$C22,-'1'!$BQ22/('1'!$AQ22+'1'!$BG22-'1'!$BE22-'1'!$BC22),0)</f>
        <v>0</v>
      </c>
      <c r="FM22" s="14">
        <f>IF(FM$5=$C22,-'1'!$BQ22/('1'!$AQ22+'1'!$BG22-'1'!$BE22-'1'!$BC22),0)</f>
        <v>0</v>
      </c>
      <c r="FN22" s="14">
        <f>IF(FN$5=$C22,-'1'!$BQ22/('1'!$AQ22+'1'!$BG22-'1'!$BE22-'1'!$BC22),0)</f>
        <v>0</v>
      </c>
      <c r="FO22" s="14">
        <f>IF(FO$5=$C22,-'1'!$BQ22/('1'!$AQ22+'1'!$BG22-'1'!$BE22-'1'!$BC22),0)</f>
        <v>0</v>
      </c>
      <c r="FP22" s="14">
        <f>IF(FP$5=$C22,-'1'!$BQ22/('1'!$AQ22+'1'!$BG22-'1'!$BE22-'1'!$BC22),0)</f>
        <v>0</v>
      </c>
      <c r="FQ22" s="14">
        <f>IF(FQ$5=$C22,-'1'!$BQ22/('1'!$AQ22+'1'!$BG22-'1'!$BE22-'1'!$BC22),0)</f>
        <v>0</v>
      </c>
      <c r="FR22" s="14">
        <f>IF(FR$5=$C22,-'1'!$BQ22/('1'!$AQ22+'1'!$BG22-'1'!$BE22-'1'!$BC22),0)</f>
        <v>0</v>
      </c>
      <c r="FS22" s="14">
        <f>IF(FS$5=$C22,-'1'!$BQ22/('1'!$AQ22+'1'!$BG22-'1'!$BE22-'1'!$BC22),0)</f>
        <v>0</v>
      </c>
      <c r="FT22" s="14">
        <f>IF(FT$5=$C22,-'1'!$BQ22/('1'!$AQ22+'1'!$BG22-'1'!$BE22-'1'!$BC22),0)</f>
        <v>0</v>
      </c>
      <c r="FU22" s="14">
        <f>IF(FU$5=$C22,-'1'!$BQ22/('1'!$AQ22+'1'!$BG22-'1'!$BE22-'1'!$BC22),0)</f>
        <v>0</v>
      </c>
      <c r="FV22" s="14">
        <f>IF(FV$5=$C22,-'1'!$BQ22/('1'!$AQ22+'1'!$BG22-'1'!$BE22-'1'!$BC22),0)</f>
        <v>0</v>
      </c>
      <c r="FW22" s="14">
        <f>IF(FW$5=$C22,-'1'!$BQ22/('1'!$AQ22+'1'!$BG22-'1'!$BE22-'1'!$BC22),0)</f>
        <v>0</v>
      </c>
      <c r="FX22" s="14">
        <f>IF(FX$5=$C22,-'1'!$BQ22/('1'!$AQ22+'1'!$BG22-'1'!$BE22-'1'!$BC22),0)</f>
        <v>0</v>
      </c>
      <c r="FY22" s="14">
        <f>IF(FY$5=$C22,-'1'!$BQ22/('1'!$AQ22+'1'!$BG22-'1'!$BE22-'1'!$BC22),0)</f>
        <v>0</v>
      </c>
      <c r="FZ22" s="14">
        <f>IF(FZ$5=$C22,-'1'!$BQ22/('1'!$AQ22+'1'!$BG22-'1'!$BE22-'1'!$BC22),0)</f>
        <v>0</v>
      </c>
      <c r="GA22" s="14">
        <f>IF(GA$5=$C22,-'1'!$BQ22/('1'!$AQ22+'1'!$BG22-'1'!$BE22-'1'!$BC22),0)</f>
        <v>0</v>
      </c>
      <c r="GB22" s="14">
        <f>IF(GB$5=$C22,-'1'!$BQ22/('1'!$AQ22+'1'!$BG22-'1'!$BE22-'1'!$BC22),0)</f>
        <v>0</v>
      </c>
      <c r="GC22" s="14">
        <f>IF(GC$5=$C22,-'1'!$BQ22/('1'!$AQ22+'1'!$BG22-'1'!$BE22-'1'!$BC22),0)</f>
        <v>0</v>
      </c>
      <c r="GD22" s="14">
        <f>IF(GD$5=$C22,-'1'!$BQ22/('1'!$AQ22+'1'!$BG22-'1'!$BE22-'1'!$BC22),0)</f>
        <v>0</v>
      </c>
      <c r="GE22" s="14">
        <f>IF(GE$5=$C22,-'1'!$BQ22/('1'!$AQ22+'1'!$BG22-'1'!$BE22-'1'!$BC22),0)</f>
        <v>0</v>
      </c>
      <c r="GF22" s="14">
        <f>IF(GF$5=$C22,-'1'!$BQ22/('1'!$AQ22+'1'!$BG22-'1'!$BE22-'1'!$BC22),0)</f>
        <v>0</v>
      </c>
      <c r="GH22" s="159">
        <v>7.1796380128091793E-5</v>
      </c>
      <c r="GI22" s="159">
        <v>9.2424761447737025E-5</v>
      </c>
      <c r="GJ22" s="159">
        <v>2.2731539446176053E-5</v>
      </c>
      <c r="GK22" s="159">
        <v>3.1728136872795953E-5</v>
      </c>
      <c r="GL22" s="159">
        <v>8.5831093692373032E-5</v>
      </c>
      <c r="GM22" s="159">
        <v>3.6606244873529584E-5</v>
      </c>
      <c r="GN22" s="159">
        <v>2.2861225769000219E-5</v>
      </c>
      <c r="GO22" s="159">
        <v>2.4600522226571464E-5</v>
      </c>
      <c r="GP22" s="159">
        <v>3.8537197115769156E-5</v>
      </c>
      <c r="GQ22" s="159">
        <v>1.235743787404127E-5</v>
      </c>
      <c r="GR22" s="159">
        <v>1.7833332542365413E-5</v>
      </c>
      <c r="GS22" s="159">
        <v>8.9663276404354671E-5</v>
      </c>
      <c r="GT22" s="159">
        <v>3.0728981685474621E-3</v>
      </c>
      <c r="GU22" s="159">
        <v>3.5796935333514187E-3</v>
      </c>
      <c r="GV22" s="159">
        <v>2.6721744260298466E-3</v>
      </c>
      <c r="GW22" s="159">
        <v>1.7377557114432649E-3</v>
      </c>
      <c r="GX22" s="159">
        <v>1.0106068889075668</v>
      </c>
      <c r="GY22" s="159">
        <v>2.0082378348268838E-3</v>
      </c>
      <c r="GZ22" s="159">
        <v>3.3843779680702594E-3</v>
      </c>
      <c r="HA22" s="159">
        <v>2.2440069701015752E-4</v>
      </c>
      <c r="HB22" s="159">
        <v>1.1410708132153211E-3</v>
      </c>
      <c r="HC22" s="159">
        <v>3.492389752100558E-5</v>
      </c>
      <c r="HD22" s="159">
        <v>1.5991764003169554E-4</v>
      </c>
      <c r="HE22" s="159">
        <v>3.1490316836114499E-5</v>
      </c>
      <c r="HF22" s="159">
        <v>5.8576649768941529E-5</v>
      </c>
      <c r="HG22" s="159">
        <v>5.1541294580464893E-5</v>
      </c>
      <c r="HH22" s="159">
        <v>3.0174983967591667E-5</v>
      </c>
      <c r="HI22" s="159">
        <v>1.2417056504511009E-4</v>
      </c>
      <c r="HJ22" s="159">
        <v>1.3248333831171168E-4</v>
      </c>
      <c r="HK22" s="159">
        <v>4.3315668600695813E-4</v>
      </c>
      <c r="HL22" s="159">
        <v>1.036659498294281E-4</v>
      </c>
      <c r="HM22" s="159">
        <v>4.2339574624892281E-5</v>
      </c>
      <c r="HN22" s="159">
        <v>6.1394720300131757E-5</v>
      </c>
      <c r="HO22" s="159">
        <v>4.7560726984545801E-4</v>
      </c>
      <c r="HP22" s="159">
        <v>4.2718121227744131E-5</v>
      </c>
      <c r="HQ22" s="159">
        <v>3.5734438056649454E-5</v>
      </c>
      <c r="HR22" s="159">
        <v>2.3154612625130716E-4</v>
      </c>
      <c r="HS22" s="159">
        <v>1.3588464221984069E-4</v>
      </c>
      <c r="HU22" s="159">
        <v>5.3200393749415692E-6</v>
      </c>
      <c r="HV22" s="159">
        <v>8.3981990493216609E-7</v>
      </c>
      <c r="HW22" s="159">
        <v>2.1510761332421771E-6</v>
      </c>
      <c r="HX22" s="159">
        <v>6.616992642785339E-7</v>
      </c>
      <c r="HY22" s="159">
        <v>4.4425402594694907E-6</v>
      </c>
      <c r="HZ22" s="159">
        <v>2.1459026453385902E-6</v>
      </c>
      <c r="IA22" s="159">
        <v>3.5794670756395747E-7</v>
      </c>
      <c r="IB22" s="159">
        <v>1.9370264403743805E-6</v>
      </c>
      <c r="IC22" s="159">
        <v>6.8445709803856285E-6</v>
      </c>
      <c r="ID22" s="159">
        <v>1.4484507993167225E-6</v>
      </c>
      <c r="IE22" s="159">
        <v>5.228537531119361E-7</v>
      </c>
      <c r="IF22" s="159">
        <v>5.3250340235516972E-6</v>
      </c>
      <c r="IG22" s="159">
        <v>4.0846707417212605E-4</v>
      </c>
      <c r="IH22" s="159">
        <v>2.7178462937345283E-4</v>
      </c>
      <c r="II22" s="159">
        <v>3.3007316606771086E-4</v>
      </c>
      <c r="IJ22" s="159">
        <v>7.3701752405233987E-5</v>
      </c>
      <c r="IK22" s="159">
        <v>0.12782013414154045</v>
      </c>
      <c r="IL22" s="159">
        <v>3.5918495109071234E-4</v>
      </c>
      <c r="IM22" s="159">
        <v>5.9919291586014837E-4</v>
      </c>
      <c r="IN22" s="159">
        <v>5.7753631515845911E-5</v>
      </c>
      <c r="IO22" s="159">
        <v>1.1410708132153211E-3</v>
      </c>
      <c r="IP22" s="159">
        <v>1.7610680141602888E-5</v>
      </c>
      <c r="IQ22" s="159">
        <v>1.4612321146462344E-4</v>
      </c>
      <c r="IR22" s="159">
        <v>1.8321437906680325E-5</v>
      </c>
      <c r="IS22" s="159">
        <v>4.7898003488682583E-5</v>
      </c>
      <c r="IT22" s="159">
        <v>4.8988379216024792E-5</v>
      </c>
      <c r="IU22" s="159">
        <v>2.938360440801373E-5</v>
      </c>
      <c r="IV22" s="159">
        <v>6.6767584275861843E-5</v>
      </c>
      <c r="IW22" s="159">
        <v>1.0997944639579622E-4</v>
      </c>
      <c r="IX22" s="159">
        <v>4.3315668600695813E-4</v>
      </c>
      <c r="IY22" s="159">
        <v>9.9589916979510144E-5</v>
      </c>
      <c r="IZ22" s="159">
        <v>4.1730258189746786E-5</v>
      </c>
      <c r="JA22" s="159">
        <v>4.8282629969684108E-5</v>
      </c>
      <c r="JB22" s="159">
        <v>4.3963232705269788E-4</v>
      </c>
      <c r="JC22" s="159">
        <v>3.4765210952075784E-5</v>
      </c>
      <c r="JD22" s="159">
        <v>3.5734438056649454E-5</v>
      </c>
      <c r="JE22" s="159">
        <v>2.2936569141104355E-4</v>
      </c>
      <c r="JF22" s="159">
        <v>8.7110181151419709E-5</v>
      </c>
    </row>
    <row r="23" spans="1:266">
      <c r="A23" s="15"/>
      <c r="B23" s="15" t="s">
        <v>147</v>
      </c>
      <c r="C23" s="15" t="s">
        <v>548</v>
      </c>
      <c r="D23" s="14">
        <v>5</v>
      </c>
      <c r="E23" s="14">
        <v>0</v>
      </c>
      <c r="F23" s="14">
        <v>11</v>
      </c>
      <c r="G23" s="14">
        <v>0</v>
      </c>
      <c r="H23" s="14">
        <v>1</v>
      </c>
      <c r="I23" s="14">
        <v>20</v>
      </c>
      <c r="J23" s="14">
        <v>0</v>
      </c>
      <c r="K23" s="14">
        <v>1</v>
      </c>
      <c r="L23" s="14">
        <v>0</v>
      </c>
      <c r="M23" s="14">
        <v>0</v>
      </c>
      <c r="N23" s="14">
        <v>0</v>
      </c>
      <c r="O23" s="14">
        <v>7</v>
      </c>
      <c r="P23" s="14">
        <v>118</v>
      </c>
      <c r="Q23" s="14">
        <v>98</v>
      </c>
      <c r="R23" s="14">
        <v>4</v>
      </c>
      <c r="S23" s="14">
        <v>6</v>
      </c>
      <c r="T23" s="14">
        <v>30</v>
      </c>
      <c r="U23" s="14">
        <v>13634</v>
      </c>
      <c r="V23" s="14">
        <v>12726</v>
      </c>
      <c r="W23" s="14">
        <v>20</v>
      </c>
      <c r="X23" s="14">
        <v>11559</v>
      </c>
      <c r="Y23" s="14">
        <v>13</v>
      </c>
      <c r="Z23" s="14">
        <v>4</v>
      </c>
      <c r="AA23" s="14">
        <v>6</v>
      </c>
      <c r="AB23" s="14">
        <v>2998</v>
      </c>
      <c r="AC23" s="14">
        <v>1349</v>
      </c>
      <c r="AD23" s="14">
        <v>1323</v>
      </c>
      <c r="AE23" s="14">
        <v>497</v>
      </c>
      <c r="AF23" s="14">
        <v>6050</v>
      </c>
      <c r="AG23" s="14">
        <v>19085</v>
      </c>
      <c r="AH23" s="14">
        <v>709</v>
      </c>
      <c r="AI23" s="14">
        <v>107</v>
      </c>
      <c r="AJ23" s="14">
        <v>26</v>
      </c>
      <c r="AK23" s="14">
        <v>35886</v>
      </c>
      <c r="AL23" s="14">
        <v>1077</v>
      </c>
      <c r="AM23" s="14">
        <v>0</v>
      </c>
      <c r="AN23" s="14">
        <v>0</v>
      </c>
      <c r="AO23" s="14">
        <v>18925</v>
      </c>
      <c r="AP23" s="14">
        <v>107370</v>
      </c>
      <c r="AQ23" s="14">
        <v>126295</v>
      </c>
      <c r="AR23" s="14">
        <v>8581</v>
      </c>
      <c r="AS23" s="14">
        <v>438910</v>
      </c>
      <c r="AT23" s="14">
        <v>0</v>
      </c>
      <c r="AU23" s="14">
        <v>134667</v>
      </c>
      <c r="AV23" s="14">
        <v>1418620</v>
      </c>
      <c r="AW23" s="14">
        <v>-6985</v>
      </c>
      <c r="AX23" s="14">
        <v>1993793</v>
      </c>
      <c r="AY23" s="14">
        <v>2120088</v>
      </c>
      <c r="AZ23" s="14">
        <v>136952</v>
      </c>
      <c r="BA23" s="14">
        <v>0</v>
      </c>
      <c r="BB23" s="14">
        <v>22257</v>
      </c>
      <c r="BC23" s="14">
        <v>159209</v>
      </c>
      <c r="BD23" s="14">
        <v>25869</v>
      </c>
      <c r="BE23" s="14">
        <v>25869</v>
      </c>
      <c r="BF23" s="14">
        <v>185078</v>
      </c>
      <c r="BG23" s="14">
        <v>2178871</v>
      </c>
      <c r="BH23" s="14">
        <v>2305166</v>
      </c>
      <c r="BI23" s="14">
        <v>-490490</v>
      </c>
      <c r="BJ23" s="14">
        <v>0</v>
      </c>
      <c r="BK23" s="14">
        <v>-22648</v>
      </c>
      <c r="BL23" s="14">
        <v>-513138</v>
      </c>
      <c r="BM23" s="14">
        <v>-1143066</v>
      </c>
      <c r="BN23" s="14">
        <v>0</v>
      </c>
      <c r="BO23" s="14">
        <v>-84694</v>
      </c>
      <c r="BP23" s="14">
        <v>-1227760</v>
      </c>
      <c r="BQ23" s="14">
        <v>-1740898</v>
      </c>
      <c r="BR23" s="14">
        <v>437973</v>
      </c>
      <c r="BS23" s="14">
        <v>564268</v>
      </c>
      <c r="BU23" s="159">
        <f t="shared" si="26"/>
        <v>4.9156474890872626E-5</v>
      </c>
      <c r="BV23" s="159">
        <f t="shared" si="27"/>
        <v>0</v>
      </c>
      <c r="BW23" s="159">
        <f t="shared" si="28"/>
        <v>9.4670074789359083E-6</v>
      </c>
      <c r="BX23" s="159">
        <f t="shared" si="29"/>
        <v>0</v>
      </c>
      <c r="BY23" s="159">
        <f t="shared" si="30"/>
        <v>3.507984171975416E-6</v>
      </c>
      <c r="BZ23" s="159">
        <f t="shared" si="31"/>
        <v>3.9125544089597496E-5</v>
      </c>
      <c r="CA23" s="159">
        <f t="shared" si="32"/>
        <v>0</v>
      </c>
      <c r="CB23" s="159">
        <f t="shared" si="33"/>
        <v>4.9873321762722681E-6</v>
      </c>
      <c r="CC23" s="159">
        <f t="shared" si="34"/>
        <v>0</v>
      </c>
      <c r="CD23" s="159">
        <f t="shared" si="35"/>
        <v>0</v>
      </c>
      <c r="CE23" s="159">
        <f t="shared" si="36"/>
        <v>0</v>
      </c>
      <c r="CF23" s="159">
        <f t="shared" si="37"/>
        <v>3.0265689517262252E-5</v>
      </c>
      <c r="CG23" s="159">
        <f t="shared" si="38"/>
        <v>4.3944748788726312E-4</v>
      </c>
      <c r="CH23" s="159">
        <f t="shared" si="39"/>
        <v>2.7323851770892291E-4</v>
      </c>
      <c r="CI23" s="159">
        <f t="shared" si="40"/>
        <v>7.3602608476444409E-6</v>
      </c>
      <c r="CJ23" s="159">
        <f t="shared" si="41"/>
        <v>1.9558371961117958E-5</v>
      </c>
      <c r="CK23" s="159">
        <f t="shared" si="42"/>
        <v>4.4697997976670625E-5</v>
      </c>
      <c r="CL23" s="159">
        <f t="shared" si="43"/>
        <v>2.4162277499344284E-2</v>
      </c>
      <c r="CM23" s="159">
        <f t="shared" si="44"/>
        <v>6.5627842790219873E-3</v>
      </c>
      <c r="CN23" s="159">
        <f t="shared" si="45"/>
        <v>1.5400726914310356E-5</v>
      </c>
      <c r="CO23" s="159">
        <f t="shared" si="46"/>
        <v>1.3849682004878961E-3</v>
      </c>
      <c r="CP23" s="159">
        <f t="shared" si="47"/>
        <v>9.3311570204036519E-6</v>
      </c>
      <c r="CQ23" s="159">
        <f t="shared" si="48"/>
        <v>6.1277325857499576E-6</v>
      </c>
      <c r="CR23" s="159">
        <f t="shared" si="49"/>
        <v>1.3066287453968558E-5</v>
      </c>
      <c r="CS23" s="159">
        <f t="shared" si="50"/>
        <v>1.2417707319277522E-4</v>
      </c>
      <c r="CT23" s="159">
        <f t="shared" si="51"/>
        <v>1.2096877606679844E-4</v>
      </c>
      <c r="CU23" s="159">
        <f t="shared" si="52"/>
        <v>8.946225879423133E-5</v>
      </c>
      <c r="CV23" s="159">
        <f t="shared" si="53"/>
        <v>6.5825050789258257E-5</v>
      </c>
      <c r="CW23" s="159">
        <f t="shared" si="54"/>
        <v>2.6842790869369224E-4</v>
      </c>
      <c r="CX23" s="159">
        <f t="shared" si="55"/>
        <v>2.8613579493576373E-3</v>
      </c>
      <c r="CY23" s="159">
        <f t="shared" si="56"/>
        <v>1.0068675753279668E-4</v>
      </c>
      <c r="CZ23" s="159">
        <f t="shared" si="57"/>
        <v>1.4698726925402724E-5</v>
      </c>
      <c r="DA23" s="159">
        <f t="shared" si="58"/>
        <v>4.4100685256801682E-5</v>
      </c>
      <c r="DB23" s="159">
        <f t="shared" si="59"/>
        <v>1.3972842472768708E-3</v>
      </c>
      <c r="DC23" s="159">
        <f t="shared" si="60"/>
        <v>1.0734843387904612E-4</v>
      </c>
      <c r="DD23" s="159">
        <f t="shared" si="61"/>
        <v>0</v>
      </c>
      <c r="DE23" s="159">
        <f t="shared" si="62"/>
        <v>0</v>
      </c>
      <c r="DF23" s="159">
        <f t="shared" si="63"/>
        <v>6.1629957193801935E-4</v>
      </c>
      <c r="DH23" s="14">
        <v>0</v>
      </c>
      <c r="DI23" s="14">
        <v>0</v>
      </c>
      <c r="DJ23" s="14">
        <v>0</v>
      </c>
      <c r="DK23" s="14">
        <v>0</v>
      </c>
      <c r="DL23" s="14">
        <v>0</v>
      </c>
      <c r="DM23" s="14">
        <v>0</v>
      </c>
      <c r="DN23" s="14">
        <v>0</v>
      </c>
      <c r="DO23" s="14">
        <v>0</v>
      </c>
      <c r="DP23" s="14">
        <v>0</v>
      </c>
      <c r="DQ23" s="14">
        <v>0</v>
      </c>
      <c r="DR23" s="14">
        <v>0</v>
      </c>
      <c r="DS23" s="14">
        <v>0</v>
      </c>
      <c r="DT23" s="14">
        <v>0</v>
      </c>
      <c r="DU23" s="14">
        <v>0</v>
      </c>
      <c r="DV23" s="14">
        <v>0</v>
      </c>
      <c r="DW23" s="14">
        <v>0</v>
      </c>
      <c r="DX23" s="14">
        <v>0</v>
      </c>
      <c r="DY23" s="14">
        <v>1</v>
      </c>
      <c r="DZ23" s="14">
        <v>0</v>
      </c>
      <c r="EA23" s="14">
        <v>0</v>
      </c>
      <c r="EB23" s="14">
        <v>0</v>
      </c>
      <c r="EC23" s="14">
        <v>0</v>
      </c>
      <c r="ED23" s="14">
        <v>0</v>
      </c>
      <c r="EE23" s="14">
        <v>0</v>
      </c>
      <c r="EF23" s="14">
        <v>0</v>
      </c>
      <c r="EG23" s="14">
        <v>0</v>
      </c>
      <c r="EH23" s="14">
        <v>0</v>
      </c>
      <c r="EI23" s="14">
        <v>0</v>
      </c>
      <c r="EJ23" s="14">
        <v>0</v>
      </c>
      <c r="EK23" s="14">
        <v>0</v>
      </c>
      <c r="EL23" s="14">
        <v>0</v>
      </c>
      <c r="EM23" s="14">
        <v>0</v>
      </c>
      <c r="EN23" s="14">
        <v>0</v>
      </c>
      <c r="EO23" s="14">
        <v>0</v>
      </c>
      <c r="EP23" s="14">
        <v>0</v>
      </c>
      <c r="EQ23" s="14">
        <v>0</v>
      </c>
      <c r="ER23" s="14">
        <v>0</v>
      </c>
      <c r="ES23" s="14">
        <v>0</v>
      </c>
      <c r="EU23" s="14">
        <f>IF(EU$5=$C23,-'1'!$BQ23/('1'!$AQ23+'1'!$BG23-'1'!$BE23-'1'!$BC23),0)</f>
        <v>0</v>
      </c>
      <c r="EV23" s="14">
        <f>IF(EV$5=$C23,-'1'!$BQ23/('1'!$AQ23+'1'!$BG23-'1'!$BE23-'1'!$BC23),0)</f>
        <v>0</v>
      </c>
      <c r="EW23" s="14">
        <f>IF(EW$5=$C23,-'1'!$BQ23/('1'!$AQ23+'1'!$BG23-'1'!$BE23-'1'!$BC23),0)</f>
        <v>0</v>
      </c>
      <c r="EX23" s="14">
        <f>IF(EX$5=$C23,-'1'!$BQ23/('1'!$AQ23+'1'!$BG23-'1'!$BE23-'1'!$BC23),0)</f>
        <v>0</v>
      </c>
      <c r="EY23" s="14">
        <f>IF(EY$5=$C23,-'1'!$BQ23/('1'!$AQ23+'1'!$BG23-'1'!$BE23-'1'!$BC23),0)</f>
        <v>0</v>
      </c>
      <c r="EZ23" s="14">
        <f>IF(EZ$5=$C23,-'1'!$BQ23/('1'!$AQ23+'1'!$BG23-'1'!$BE23-'1'!$BC23),0)</f>
        <v>0</v>
      </c>
      <c r="FA23" s="14">
        <f>IF(FA$5=$C23,-'1'!$BQ23/('1'!$AQ23+'1'!$BG23-'1'!$BE23-'1'!$BC23),0)</f>
        <v>0</v>
      </c>
      <c r="FB23" s="14">
        <f>IF(FB$5=$C23,-'1'!$BQ23/('1'!$AQ23+'1'!$BG23-'1'!$BE23-'1'!$BC23),0)</f>
        <v>0</v>
      </c>
      <c r="FC23" s="14">
        <f>IF(FC$5=$C23,-'1'!$BQ23/('1'!$AQ23+'1'!$BG23-'1'!$BE23-'1'!$BC23),0)</f>
        <v>0</v>
      </c>
      <c r="FD23" s="14">
        <f>IF(FD$5=$C23,-'1'!$BQ23/('1'!$AQ23+'1'!$BG23-'1'!$BE23-'1'!$BC23),0)</f>
        <v>0</v>
      </c>
      <c r="FE23" s="14">
        <f>IF(FE$5=$C23,-'1'!$BQ23/('1'!$AQ23+'1'!$BG23-'1'!$BE23-'1'!$BC23),0)</f>
        <v>0</v>
      </c>
      <c r="FF23" s="14">
        <f>IF(FF$5=$C23,-'1'!$BQ23/('1'!$AQ23+'1'!$BG23-'1'!$BE23-'1'!$BC23),0)</f>
        <v>0</v>
      </c>
      <c r="FG23" s="14">
        <f>IF(FG$5=$C23,-'1'!$BQ23/('1'!$AQ23+'1'!$BG23-'1'!$BE23-'1'!$BC23),0)</f>
        <v>0</v>
      </c>
      <c r="FH23" s="14">
        <f>IF(FH$5=$C23,-'1'!$BQ23/('1'!$AQ23+'1'!$BG23-'1'!$BE23-'1'!$BC23),0)</f>
        <v>0</v>
      </c>
      <c r="FI23" s="14">
        <f>IF(FI$5=$C23,-'1'!$BQ23/('1'!$AQ23+'1'!$BG23-'1'!$BE23-'1'!$BC23),0)</f>
        <v>0</v>
      </c>
      <c r="FJ23" s="14">
        <f>IF(FJ$5=$C23,-'1'!$BQ23/('1'!$AQ23+'1'!$BG23-'1'!$BE23-'1'!$BC23),0)</f>
        <v>0</v>
      </c>
      <c r="FK23" s="14">
        <f>IF(FK$5=$C23,-'1'!$BQ23/('1'!$AQ23+'1'!$BG23-'1'!$BE23-'1'!$BC23),0)</f>
        <v>0</v>
      </c>
      <c r="FL23" s="14">
        <f>IF(FL$5=$C23,-'1'!$BQ23/('1'!$AQ23+'1'!$BG23-'1'!$BE23-'1'!$BC23),0)</f>
        <v>0.82114421665515769</v>
      </c>
      <c r="FM23" s="14">
        <f>IF(FM$5=$C23,-'1'!$BQ23/('1'!$AQ23+'1'!$BG23-'1'!$BE23-'1'!$BC23),0)</f>
        <v>0</v>
      </c>
      <c r="FN23" s="14">
        <f>IF(FN$5=$C23,-'1'!$BQ23/('1'!$AQ23+'1'!$BG23-'1'!$BE23-'1'!$BC23),0)</f>
        <v>0</v>
      </c>
      <c r="FO23" s="14">
        <f>IF(FO$5=$C23,-'1'!$BQ23/('1'!$AQ23+'1'!$BG23-'1'!$BE23-'1'!$BC23),0)</f>
        <v>0</v>
      </c>
      <c r="FP23" s="14">
        <f>IF(FP$5=$C23,-'1'!$BQ23/('1'!$AQ23+'1'!$BG23-'1'!$BE23-'1'!$BC23),0)</f>
        <v>0</v>
      </c>
      <c r="FQ23" s="14">
        <f>IF(FQ$5=$C23,-'1'!$BQ23/('1'!$AQ23+'1'!$BG23-'1'!$BE23-'1'!$BC23),0)</f>
        <v>0</v>
      </c>
      <c r="FR23" s="14">
        <f>IF(FR$5=$C23,-'1'!$BQ23/('1'!$AQ23+'1'!$BG23-'1'!$BE23-'1'!$BC23),0)</f>
        <v>0</v>
      </c>
      <c r="FS23" s="14">
        <f>IF(FS$5=$C23,-'1'!$BQ23/('1'!$AQ23+'1'!$BG23-'1'!$BE23-'1'!$BC23),0)</f>
        <v>0</v>
      </c>
      <c r="FT23" s="14">
        <f>IF(FT$5=$C23,-'1'!$BQ23/('1'!$AQ23+'1'!$BG23-'1'!$BE23-'1'!$BC23),0)</f>
        <v>0</v>
      </c>
      <c r="FU23" s="14">
        <f>IF(FU$5=$C23,-'1'!$BQ23/('1'!$AQ23+'1'!$BG23-'1'!$BE23-'1'!$BC23),0)</f>
        <v>0</v>
      </c>
      <c r="FV23" s="14">
        <f>IF(FV$5=$C23,-'1'!$BQ23/('1'!$AQ23+'1'!$BG23-'1'!$BE23-'1'!$BC23),0)</f>
        <v>0</v>
      </c>
      <c r="FW23" s="14">
        <f>IF(FW$5=$C23,-'1'!$BQ23/('1'!$AQ23+'1'!$BG23-'1'!$BE23-'1'!$BC23),0)</f>
        <v>0</v>
      </c>
      <c r="FX23" s="14">
        <f>IF(FX$5=$C23,-'1'!$BQ23/('1'!$AQ23+'1'!$BG23-'1'!$BE23-'1'!$BC23),0)</f>
        <v>0</v>
      </c>
      <c r="FY23" s="14">
        <f>IF(FY$5=$C23,-'1'!$BQ23/('1'!$AQ23+'1'!$BG23-'1'!$BE23-'1'!$BC23),0)</f>
        <v>0</v>
      </c>
      <c r="FZ23" s="14">
        <f>IF(FZ$5=$C23,-'1'!$BQ23/('1'!$AQ23+'1'!$BG23-'1'!$BE23-'1'!$BC23),0)</f>
        <v>0</v>
      </c>
      <c r="GA23" s="14">
        <f>IF(GA$5=$C23,-'1'!$BQ23/('1'!$AQ23+'1'!$BG23-'1'!$BE23-'1'!$BC23),0)</f>
        <v>0</v>
      </c>
      <c r="GB23" s="14">
        <f>IF(GB$5=$C23,-'1'!$BQ23/('1'!$AQ23+'1'!$BG23-'1'!$BE23-'1'!$BC23),0)</f>
        <v>0</v>
      </c>
      <c r="GC23" s="14">
        <f>IF(GC$5=$C23,-'1'!$BQ23/('1'!$AQ23+'1'!$BG23-'1'!$BE23-'1'!$BC23),0)</f>
        <v>0</v>
      </c>
      <c r="GD23" s="14">
        <f>IF(GD$5=$C23,-'1'!$BQ23/('1'!$AQ23+'1'!$BG23-'1'!$BE23-'1'!$BC23),0)</f>
        <v>0</v>
      </c>
      <c r="GE23" s="14">
        <f>IF(GE$5=$C23,-'1'!$BQ23/('1'!$AQ23+'1'!$BG23-'1'!$BE23-'1'!$BC23),0)</f>
        <v>0</v>
      </c>
      <c r="GF23" s="14">
        <f>IF(GF$5=$C23,-'1'!$BQ23/('1'!$AQ23+'1'!$BG23-'1'!$BE23-'1'!$BC23),0)</f>
        <v>0</v>
      </c>
      <c r="GH23" s="159">
        <v>2.8516856900555934E-5</v>
      </c>
      <c r="GI23" s="159">
        <v>4.0023818776307272E-5</v>
      </c>
      <c r="GJ23" s="159">
        <v>2.1515093804541476E-5</v>
      </c>
      <c r="GK23" s="159">
        <v>2.5594641226591663E-5</v>
      </c>
      <c r="GL23" s="159">
        <v>2.096981661839205E-5</v>
      </c>
      <c r="GM23" s="159">
        <v>3.4912672169048849E-5</v>
      </c>
      <c r="GN23" s="159">
        <v>1.847253612691641E-5</v>
      </c>
      <c r="GO23" s="159">
        <v>1.8404108635883769E-5</v>
      </c>
      <c r="GP23" s="159">
        <v>2.5534270482237278E-5</v>
      </c>
      <c r="GQ23" s="159">
        <v>8.8579573188890933E-6</v>
      </c>
      <c r="GR23" s="159">
        <v>1.12924696015562E-5</v>
      </c>
      <c r="GS23" s="159">
        <v>2.4945609225635752E-5</v>
      </c>
      <c r="GT23" s="159">
        <v>1.0081082898974106E-4</v>
      </c>
      <c r="GU23" s="159">
        <v>6.8706205443482378E-5</v>
      </c>
      <c r="GV23" s="159">
        <v>2.0017147602378201E-5</v>
      </c>
      <c r="GW23" s="159">
        <v>2.0163214091724356E-5</v>
      </c>
      <c r="GX23" s="159">
        <v>2.4407451628110955E-5</v>
      </c>
      <c r="GY23" s="159">
        <v>1.0043577667518093</v>
      </c>
      <c r="GZ23" s="159">
        <v>1.3086146531206177E-3</v>
      </c>
      <c r="HA23" s="159">
        <v>2.9208791221428859E-5</v>
      </c>
      <c r="HB23" s="159">
        <v>2.8784285501121229E-4</v>
      </c>
      <c r="HC23" s="159">
        <v>2.4781809990353878E-5</v>
      </c>
      <c r="HD23" s="159">
        <v>7.0631879506002595E-5</v>
      </c>
      <c r="HE23" s="159">
        <v>2.5880713663098801E-5</v>
      </c>
      <c r="HF23" s="159">
        <v>6.0910846073439809E-5</v>
      </c>
      <c r="HG23" s="159">
        <v>6.4412887066789252E-5</v>
      </c>
      <c r="HH23" s="159">
        <v>3.547669308987645E-5</v>
      </c>
      <c r="HI23" s="159">
        <v>6.8990554861415374E-5</v>
      </c>
      <c r="HJ23" s="159">
        <v>1.2157029788293891E-4</v>
      </c>
      <c r="HK23" s="159">
        <v>5.60012113146572E-4</v>
      </c>
      <c r="HL23" s="159">
        <v>5.3906604124032831E-5</v>
      </c>
      <c r="HM23" s="159">
        <v>2.860842660938938E-5</v>
      </c>
      <c r="HN23" s="159">
        <v>5.9493737391148774E-5</v>
      </c>
      <c r="HO23" s="159">
        <v>3.2359946617235223E-4</v>
      </c>
      <c r="HP23" s="159">
        <v>4.5817234136023258E-5</v>
      </c>
      <c r="HQ23" s="159">
        <v>1.5029407035353974E-5</v>
      </c>
      <c r="HR23" s="159">
        <v>1.3088683420808941E-4</v>
      </c>
      <c r="HS23" s="159">
        <v>1.6194391826337715E-4</v>
      </c>
      <c r="HU23" s="159">
        <v>2.1130703426811322E-6</v>
      </c>
      <c r="HV23" s="159">
        <v>3.6367742965447073E-7</v>
      </c>
      <c r="HW23" s="159">
        <v>2.0359643875857785E-6</v>
      </c>
      <c r="HX23" s="159">
        <v>5.3378347858899365E-7</v>
      </c>
      <c r="HY23" s="159">
        <v>1.085378859260385E-6</v>
      </c>
      <c r="HZ23" s="159">
        <v>2.0466233513499734E-6</v>
      </c>
      <c r="IA23" s="159">
        <v>2.892313629110866E-7</v>
      </c>
      <c r="IB23" s="159">
        <v>1.4491255393238745E-6</v>
      </c>
      <c r="IC23" s="159">
        <v>4.5351281314780278E-6</v>
      </c>
      <c r="ID23" s="159">
        <v>1.0382666285387851E-6</v>
      </c>
      <c r="IE23" s="159">
        <v>3.3108282476366367E-7</v>
      </c>
      <c r="IF23" s="159">
        <v>1.481500823878928E-6</v>
      </c>
      <c r="IG23" s="159">
        <v>1.3400347848744558E-5</v>
      </c>
      <c r="IH23" s="159">
        <v>5.2164495111486986E-6</v>
      </c>
      <c r="II23" s="159">
        <v>2.4725643731940507E-6</v>
      </c>
      <c r="IJ23" s="159">
        <v>8.5516289942029115E-7</v>
      </c>
      <c r="IK23" s="159">
        <v>3.0870200623020346E-6</v>
      </c>
      <c r="IL23" s="159">
        <v>0.17963519513087128</v>
      </c>
      <c r="IM23" s="159">
        <v>2.3168589239686881E-4</v>
      </c>
      <c r="IN23" s="159">
        <v>7.5174176716096338E-6</v>
      </c>
      <c r="IO23" s="159">
        <v>2.8784285501121229E-4</v>
      </c>
      <c r="IP23" s="159">
        <v>1.2496443983882555E-5</v>
      </c>
      <c r="IQ23" s="159">
        <v>6.4539203199558322E-5</v>
      </c>
      <c r="IR23" s="159">
        <v>1.5057704589851451E-5</v>
      </c>
      <c r="IS23" s="159">
        <v>4.9806670904404417E-5</v>
      </c>
      <c r="IT23" s="159">
        <v>6.1222422985526587E-5</v>
      </c>
      <c r="IU23" s="159">
        <v>3.4546269074311054E-5</v>
      </c>
      <c r="IV23" s="159">
        <v>3.7096816659202447E-5</v>
      </c>
      <c r="IW23" s="159">
        <v>1.0092011742548092E-4</v>
      </c>
      <c r="IX23" s="159">
        <v>5.60012113146572E-4</v>
      </c>
      <c r="IY23" s="159">
        <v>5.1787054844846984E-5</v>
      </c>
      <c r="IZ23" s="159">
        <v>2.8196717595513121E-5</v>
      </c>
      <c r="JA23" s="159">
        <v>4.6787640597236028E-5</v>
      </c>
      <c r="JB23" s="159">
        <v>2.9912239649446267E-4</v>
      </c>
      <c r="JC23" s="159">
        <v>3.7287356377110301E-5</v>
      </c>
      <c r="JD23" s="159">
        <v>1.5029407035353974E-5</v>
      </c>
      <c r="JE23" s="159">
        <v>1.2965429269223879E-4</v>
      </c>
      <c r="JF23" s="159">
        <v>1.0381573536081118E-4</v>
      </c>
    </row>
    <row r="24" spans="1:266">
      <c r="A24" s="15"/>
      <c r="B24" s="15" t="s">
        <v>148</v>
      </c>
      <c r="C24" s="15" t="s">
        <v>14</v>
      </c>
      <c r="D24" s="14">
        <v>871</v>
      </c>
      <c r="E24" s="14">
        <v>0</v>
      </c>
      <c r="F24" s="14">
        <v>0</v>
      </c>
      <c r="G24" s="14">
        <v>0</v>
      </c>
      <c r="H24" s="14">
        <v>0</v>
      </c>
      <c r="I24" s="14">
        <v>0</v>
      </c>
      <c r="J24" s="14">
        <v>0</v>
      </c>
      <c r="K24" s="14">
        <v>0</v>
      </c>
      <c r="L24" s="14">
        <v>0</v>
      </c>
      <c r="M24" s="14">
        <v>0</v>
      </c>
      <c r="N24" s="14">
        <v>0</v>
      </c>
      <c r="O24" s="14">
        <v>0</v>
      </c>
      <c r="P24" s="14">
        <v>0</v>
      </c>
      <c r="Q24" s="14">
        <v>52</v>
      </c>
      <c r="R24" s="14">
        <v>0</v>
      </c>
      <c r="S24" s="14">
        <v>0</v>
      </c>
      <c r="T24" s="14">
        <v>0</v>
      </c>
      <c r="U24" s="14">
        <v>0</v>
      </c>
      <c r="V24" s="14">
        <v>961022</v>
      </c>
      <c r="W24" s="14">
        <v>0</v>
      </c>
      <c r="X24" s="14">
        <v>0</v>
      </c>
      <c r="Y24" s="14">
        <v>0</v>
      </c>
      <c r="Z24" s="14">
        <v>0</v>
      </c>
      <c r="AA24" s="14">
        <v>0</v>
      </c>
      <c r="AB24" s="14">
        <v>0</v>
      </c>
      <c r="AC24" s="14">
        <v>0</v>
      </c>
      <c r="AD24" s="14">
        <v>0</v>
      </c>
      <c r="AE24" s="14">
        <v>208869</v>
      </c>
      <c r="AF24" s="14">
        <v>0</v>
      </c>
      <c r="AG24" s="14">
        <v>59732</v>
      </c>
      <c r="AH24" s="14">
        <v>539</v>
      </c>
      <c r="AI24" s="14">
        <v>0</v>
      </c>
      <c r="AJ24" s="14">
        <v>0</v>
      </c>
      <c r="AK24" s="14">
        <v>120873</v>
      </c>
      <c r="AL24" s="14">
        <v>357</v>
      </c>
      <c r="AM24" s="14">
        <v>0</v>
      </c>
      <c r="AN24" s="14">
        <v>0</v>
      </c>
      <c r="AO24" s="14">
        <v>0</v>
      </c>
      <c r="AP24" s="14">
        <v>1352315</v>
      </c>
      <c r="AQ24" s="14">
        <v>1352315</v>
      </c>
      <c r="AR24" s="14">
        <v>0</v>
      </c>
      <c r="AS24" s="14">
        <v>484595</v>
      </c>
      <c r="AT24" s="14">
        <v>0</v>
      </c>
      <c r="AU24" s="14">
        <v>163460</v>
      </c>
      <c r="AV24" s="14">
        <v>1242368</v>
      </c>
      <c r="AW24" s="14">
        <v>12714</v>
      </c>
      <c r="AX24" s="14">
        <v>1903137</v>
      </c>
      <c r="AY24" s="14">
        <v>3255452</v>
      </c>
      <c r="AZ24" s="14">
        <v>813993</v>
      </c>
      <c r="BA24" s="14">
        <v>0</v>
      </c>
      <c r="BB24" s="14">
        <v>235</v>
      </c>
      <c r="BC24" s="14">
        <v>814228</v>
      </c>
      <c r="BD24" s="14">
        <v>548521</v>
      </c>
      <c r="BE24" s="14">
        <v>548521</v>
      </c>
      <c r="BF24" s="14">
        <v>1362749</v>
      </c>
      <c r="BG24" s="14">
        <v>3265886</v>
      </c>
      <c r="BH24" s="14">
        <v>4618201</v>
      </c>
      <c r="BI24" s="14">
        <v>-2189064</v>
      </c>
      <c r="BJ24" s="14">
        <v>0</v>
      </c>
      <c r="BK24" s="14">
        <v>-16</v>
      </c>
      <c r="BL24" s="14">
        <v>-2189080</v>
      </c>
      <c r="BM24" s="14">
        <v>-457915</v>
      </c>
      <c r="BN24" s="14">
        <v>0</v>
      </c>
      <c r="BO24" s="14">
        <v>-32090</v>
      </c>
      <c r="BP24" s="14">
        <v>-490005</v>
      </c>
      <c r="BQ24" s="14">
        <v>-2679085</v>
      </c>
      <c r="BR24" s="14">
        <v>586801</v>
      </c>
      <c r="BS24" s="14">
        <v>1939116</v>
      </c>
      <c r="BU24" s="159">
        <f t="shared" si="26"/>
        <v>8.563057925990011E-3</v>
      </c>
      <c r="BV24" s="159">
        <f t="shared" si="27"/>
        <v>0</v>
      </c>
      <c r="BW24" s="159">
        <f t="shared" si="28"/>
        <v>0</v>
      </c>
      <c r="BX24" s="159">
        <f t="shared" si="29"/>
        <v>0</v>
      </c>
      <c r="BY24" s="159">
        <f t="shared" si="30"/>
        <v>0</v>
      </c>
      <c r="BZ24" s="159">
        <f t="shared" si="31"/>
        <v>0</v>
      </c>
      <c r="CA24" s="159">
        <f t="shared" si="32"/>
        <v>0</v>
      </c>
      <c r="CB24" s="159">
        <f t="shared" si="33"/>
        <v>0</v>
      </c>
      <c r="CC24" s="159">
        <f t="shared" si="34"/>
        <v>0</v>
      </c>
      <c r="CD24" s="159">
        <f t="shared" si="35"/>
        <v>0</v>
      </c>
      <c r="CE24" s="159">
        <f t="shared" si="36"/>
        <v>0</v>
      </c>
      <c r="CF24" s="159">
        <f t="shared" si="37"/>
        <v>0</v>
      </c>
      <c r="CG24" s="159">
        <f t="shared" si="38"/>
        <v>0</v>
      </c>
      <c r="CH24" s="159">
        <f t="shared" si="39"/>
        <v>1.4498370327412237E-4</v>
      </c>
      <c r="CI24" s="159">
        <f t="shared" si="40"/>
        <v>0</v>
      </c>
      <c r="CJ24" s="159">
        <f t="shared" si="41"/>
        <v>0</v>
      </c>
      <c r="CK24" s="159">
        <f t="shared" si="42"/>
        <v>0</v>
      </c>
      <c r="CL24" s="159">
        <f t="shared" si="43"/>
        <v>0</v>
      </c>
      <c r="CM24" s="159">
        <f t="shared" si="44"/>
        <v>0.49559799413753486</v>
      </c>
      <c r="CN24" s="159">
        <f t="shared" si="45"/>
        <v>0</v>
      </c>
      <c r="CO24" s="159">
        <f t="shared" si="46"/>
        <v>0</v>
      </c>
      <c r="CP24" s="159">
        <f t="shared" si="47"/>
        <v>0</v>
      </c>
      <c r="CQ24" s="159">
        <f t="shared" si="48"/>
        <v>0</v>
      </c>
      <c r="CR24" s="159">
        <f t="shared" si="49"/>
        <v>0</v>
      </c>
      <c r="CS24" s="159">
        <f t="shared" si="50"/>
        <v>0</v>
      </c>
      <c r="CT24" s="159">
        <f t="shared" si="51"/>
        <v>0</v>
      </c>
      <c r="CU24" s="159">
        <f t="shared" si="52"/>
        <v>0</v>
      </c>
      <c r="CV24" s="159">
        <f t="shared" si="53"/>
        <v>2.7663606706844229E-2</v>
      </c>
      <c r="CW24" s="159">
        <f t="shared" si="54"/>
        <v>0</v>
      </c>
      <c r="CX24" s="159">
        <f t="shared" si="55"/>
        <v>8.9554431768944405E-3</v>
      </c>
      <c r="CY24" s="159">
        <f t="shared" si="56"/>
        <v>7.6544657701237538E-5</v>
      </c>
      <c r="CZ24" s="159">
        <f t="shared" si="57"/>
        <v>0</v>
      </c>
      <c r="DA24" s="159">
        <f t="shared" si="58"/>
        <v>0</v>
      </c>
      <c r="DB24" s="159">
        <f t="shared" si="59"/>
        <v>4.7064019066236744E-3</v>
      </c>
      <c r="DC24" s="159">
        <f t="shared" si="60"/>
        <v>3.5583464154892725E-5</v>
      </c>
      <c r="DD24" s="159">
        <f t="shared" si="61"/>
        <v>0</v>
      </c>
      <c r="DE24" s="159">
        <f t="shared" si="62"/>
        <v>0</v>
      </c>
      <c r="DF24" s="159">
        <f t="shared" si="63"/>
        <v>0</v>
      </c>
      <c r="DH24" s="14">
        <v>0</v>
      </c>
      <c r="DI24" s="14">
        <v>0</v>
      </c>
      <c r="DJ24" s="14">
        <v>0</v>
      </c>
      <c r="DK24" s="14">
        <v>0</v>
      </c>
      <c r="DL24" s="14">
        <v>0</v>
      </c>
      <c r="DM24" s="14">
        <v>0</v>
      </c>
      <c r="DN24" s="14">
        <v>0</v>
      </c>
      <c r="DO24" s="14">
        <v>0</v>
      </c>
      <c r="DP24" s="14">
        <v>0</v>
      </c>
      <c r="DQ24" s="14">
        <v>0</v>
      </c>
      <c r="DR24" s="14">
        <v>0</v>
      </c>
      <c r="DS24" s="14">
        <v>0</v>
      </c>
      <c r="DT24" s="14">
        <v>0</v>
      </c>
      <c r="DU24" s="14">
        <v>0</v>
      </c>
      <c r="DV24" s="14">
        <v>0</v>
      </c>
      <c r="DW24" s="14">
        <v>0</v>
      </c>
      <c r="DX24" s="14">
        <v>0</v>
      </c>
      <c r="DY24" s="14">
        <v>0</v>
      </c>
      <c r="DZ24" s="14">
        <v>1</v>
      </c>
      <c r="EA24" s="14">
        <v>0</v>
      </c>
      <c r="EB24" s="14">
        <v>0</v>
      </c>
      <c r="EC24" s="14">
        <v>0</v>
      </c>
      <c r="ED24" s="14">
        <v>0</v>
      </c>
      <c r="EE24" s="14">
        <v>0</v>
      </c>
      <c r="EF24" s="14">
        <v>0</v>
      </c>
      <c r="EG24" s="14">
        <v>0</v>
      </c>
      <c r="EH24" s="14">
        <v>0</v>
      </c>
      <c r="EI24" s="14">
        <v>0</v>
      </c>
      <c r="EJ24" s="14">
        <v>0</v>
      </c>
      <c r="EK24" s="14">
        <v>0</v>
      </c>
      <c r="EL24" s="14">
        <v>0</v>
      </c>
      <c r="EM24" s="14">
        <v>0</v>
      </c>
      <c r="EN24" s="14">
        <v>0</v>
      </c>
      <c r="EO24" s="14">
        <v>0</v>
      </c>
      <c r="EP24" s="14">
        <v>0</v>
      </c>
      <c r="EQ24" s="14">
        <v>0</v>
      </c>
      <c r="ER24" s="14">
        <v>0</v>
      </c>
      <c r="ES24" s="14">
        <v>0</v>
      </c>
      <c r="EU24" s="14">
        <f>IF(EU$5=$C24,-'1'!$BQ24/('1'!$AQ24+'1'!$BG24-'1'!$BE24-'1'!$BC24),0)</f>
        <v>0</v>
      </c>
      <c r="EV24" s="14">
        <f>IF(EV$5=$C24,-'1'!$BQ24/('1'!$AQ24+'1'!$BG24-'1'!$BE24-'1'!$BC24),0)</f>
        <v>0</v>
      </c>
      <c r="EW24" s="14">
        <f>IF(EW$5=$C24,-'1'!$BQ24/('1'!$AQ24+'1'!$BG24-'1'!$BE24-'1'!$BC24),0)</f>
        <v>0</v>
      </c>
      <c r="EX24" s="14">
        <f>IF(EX$5=$C24,-'1'!$BQ24/('1'!$AQ24+'1'!$BG24-'1'!$BE24-'1'!$BC24),0)</f>
        <v>0</v>
      </c>
      <c r="EY24" s="14">
        <f>IF(EY$5=$C24,-'1'!$BQ24/('1'!$AQ24+'1'!$BG24-'1'!$BE24-'1'!$BC24),0)</f>
        <v>0</v>
      </c>
      <c r="EZ24" s="14">
        <f>IF(EZ$5=$C24,-'1'!$BQ24/('1'!$AQ24+'1'!$BG24-'1'!$BE24-'1'!$BC24),0)</f>
        <v>0</v>
      </c>
      <c r="FA24" s="14">
        <f>IF(FA$5=$C24,-'1'!$BQ24/('1'!$AQ24+'1'!$BG24-'1'!$BE24-'1'!$BC24),0)</f>
        <v>0</v>
      </c>
      <c r="FB24" s="14">
        <f>IF(FB$5=$C24,-'1'!$BQ24/('1'!$AQ24+'1'!$BG24-'1'!$BE24-'1'!$BC24),0)</f>
        <v>0</v>
      </c>
      <c r="FC24" s="14">
        <f>IF(FC$5=$C24,-'1'!$BQ24/('1'!$AQ24+'1'!$BG24-'1'!$BE24-'1'!$BC24),0)</f>
        <v>0</v>
      </c>
      <c r="FD24" s="14">
        <f>IF(FD$5=$C24,-'1'!$BQ24/('1'!$AQ24+'1'!$BG24-'1'!$BE24-'1'!$BC24),0)</f>
        <v>0</v>
      </c>
      <c r="FE24" s="14">
        <f>IF(FE$5=$C24,-'1'!$BQ24/('1'!$AQ24+'1'!$BG24-'1'!$BE24-'1'!$BC24),0)</f>
        <v>0</v>
      </c>
      <c r="FF24" s="14">
        <f>IF(FF$5=$C24,-'1'!$BQ24/('1'!$AQ24+'1'!$BG24-'1'!$BE24-'1'!$BC24),0)</f>
        <v>0</v>
      </c>
      <c r="FG24" s="14">
        <f>IF(FG$5=$C24,-'1'!$BQ24/('1'!$AQ24+'1'!$BG24-'1'!$BE24-'1'!$BC24),0)</f>
        <v>0</v>
      </c>
      <c r="FH24" s="14">
        <f>IF(FH$5=$C24,-'1'!$BQ24/('1'!$AQ24+'1'!$BG24-'1'!$BE24-'1'!$BC24),0)</f>
        <v>0</v>
      </c>
      <c r="FI24" s="14">
        <f>IF(FI$5=$C24,-'1'!$BQ24/('1'!$AQ24+'1'!$BG24-'1'!$BE24-'1'!$BC24),0)</f>
        <v>0</v>
      </c>
      <c r="FJ24" s="14">
        <f>IF(FJ$5=$C24,-'1'!$BQ24/('1'!$AQ24+'1'!$BG24-'1'!$BE24-'1'!$BC24),0)</f>
        <v>0</v>
      </c>
      <c r="FK24" s="14">
        <f>IF(FK$5=$C24,-'1'!$BQ24/('1'!$AQ24+'1'!$BG24-'1'!$BE24-'1'!$BC24),0)</f>
        <v>0</v>
      </c>
      <c r="FL24" s="14">
        <f>IF(FL$5=$C24,-'1'!$BQ24/('1'!$AQ24+'1'!$BG24-'1'!$BE24-'1'!$BC24),0)</f>
        <v>0</v>
      </c>
      <c r="FM24" s="14">
        <f>IF(FM$5=$C24,-'1'!$BQ24/('1'!$AQ24+'1'!$BG24-'1'!$BE24-'1'!$BC24),0)</f>
        <v>0.82295331032372765</v>
      </c>
      <c r="FN24" s="14">
        <f>IF(FN$5=$C24,-'1'!$BQ24/('1'!$AQ24+'1'!$BG24-'1'!$BE24-'1'!$BC24),0)</f>
        <v>0</v>
      </c>
      <c r="FO24" s="14">
        <f>IF(FO$5=$C24,-'1'!$BQ24/('1'!$AQ24+'1'!$BG24-'1'!$BE24-'1'!$BC24),0)</f>
        <v>0</v>
      </c>
      <c r="FP24" s="14">
        <f>IF(FP$5=$C24,-'1'!$BQ24/('1'!$AQ24+'1'!$BG24-'1'!$BE24-'1'!$BC24),0)</f>
        <v>0</v>
      </c>
      <c r="FQ24" s="14">
        <f>IF(FQ$5=$C24,-'1'!$BQ24/('1'!$AQ24+'1'!$BG24-'1'!$BE24-'1'!$BC24),0)</f>
        <v>0</v>
      </c>
      <c r="FR24" s="14">
        <f>IF(FR$5=$C24,-'1'!$BQ24/('1'!$AQ24+'1'!$BG24-'1'!$BE24-'1'!$BC24),0)</f>
        <v>0</v>
      </c>
      <c r="FS24" s="14">
        <f>IF(FS$5=$C24,-'1'!$BQ24/('1'!$AQ24+'1'!$BG24-'1'!$BE24-'1'!$BC24),0)</f>
        <v>0</v>
      </c>
      <c r="FT24" s="14">
        <f>IF(FT$5=$C24,-'1'!$BQ24/('1'!$AQ24+'1'!$BG24-'1'!$BE24-'1'!$BC24),0)</f>
        <v>0</v>
      </c>
      <c r="FU24" s="14">
        <f>IF(FU$5=$C24,-'1'!$BQ24/('1'!$AQ24+'1'!$BG24-'1'!$BE24-'1'!$BC24),0)</f>
        <v>0</v>
      </c>
      <c r="FV24" s="14">
        <f>IF(FV$5=$C24,-'1'!$BQ24/('1'!$AQ24+'1'!$BG24-'1'!$BE24-'1'!$BC24),0)</f>
        <v>0</v>
      </c>
      <c r="FW24" s="14">
        <f>IF(FW$5=$C24,-'1'!$BQ24/('1'!$AQ24+'1'!$BG24-'1'!$BE24-'1'!$BC24),0)</f>
        <v>0</v>
      </c>
      <c r="FX24" s="14">
        <f>IF(FX$5=$C24,-'1'!$BQ24/('1'!$AQ24+'1'!$BG24-'1'!$BE24-'1'!$BC24),0)</f>
        <v>0</v>
      </c>
      <c r="FY24" s="14">
        <f>IF(FY$5=$C24,-'1'!$BQ24/('1'!$AQ24+'1'!$BG24-'1'!$BE24-'1'!$BC24),0)</f>
        <v>0</v>
      </c>
      <c r="FZ24" s="14">
        <f>IF(FZ$5=$C24,-'1'!$BQ24/('1'!$AQ24+'1'!$BG24-'1'!$BE24-'1'!$BC24),0)</f>
        <v>0</v>
      </c>
      <c r="GA24" s="14">
        <f>IF(GA$5=$C24,-'1'!$BQ24/('1'!$AQ24+'1'!$BG24-'1'!$BE24-'1'!$BC24),0)</f>
        <v>0</v>
      </c>
      <c r="GB24" s="14">
        <f>IF(GB$5=$C24,-'1'!$BQ24/('1'!$AQ24+'1'!$BG24-'1'!$BE24-'1'!$BC24),0)</f>
        <v>0</v>
      </c>
      <c r="GC24" s="14">
        <f>IF(GC$5=$C24,-'1'!$BQ24/('1'!$AQ24+'1'!$BG24-'1'!$BE24-'1'!$BC24),0)</f>
        <v>0</v>
      </c>
      <c r="GD24" s="14">
        <f>IF(GD$5=$C24,-'1'!$BQ24/('1'!$AQ24+'1'!$BG24-'1'!$BE24-'1'!$BC24),0)</f>
        <v>0</v>
      </c>
      <c r="GE24" s="14">
        <f>IF(GE$5=$C24,-'1'!$BQ24/('1'!$AQ24+'1'!$BG24-'1'!$BE24-'1'!$BC24),0)</f>
        <v>0</v>
      </c>
      <c r="GF24" s="14">
        <f>IF(GF$5=$C24,-'1'!$BQ24/('1'!$AQ24+'1'!$BG24-'1'!$BE24-'1'!$BC24),0)</f>
        <v>0</v>
      </c>
      <c r="GH24" s="159">
        <v>1.8113946420501017E-3</v>
      </c>
      <c r="GI24" s="159">
        <v>7.4334186013775541E-4</v>
      </c>
      <c r="GJ24" s="159">
        <v>1.3290895828241002E-4</v>
      </c>
      <c r="GK24" s="159">
        <v>1.2182084717151512E-4</v>
      </c>
      <c r="GL24" s="159">
        <v>1.353417127444355E-4</v>
      </c>
      <c r="GM24" s="159">
        <v>1.3896658476458793E-4</v>
      </c>
      <c r="GN24" s="159">
        <v>1.2617808980771943E-4</v>
      </c>
      <c r="GO24" s="159">
        <v>8.3448695512400566E-5</v>
      </c>
      <c r="GP24" s="159">
        <v>3.3357255029035937E-4</v>
      </c>
      <c r="GQ24" s="159">
        <v>8.4756255126982718E-5</v>
      </c>
      <c r="GR24" s="159">
        <v>1.0365345813072303E-4</v>
      </c>
      <c r="GS24" s="159">
        <v>1.0846111175202082E-4</v>
      </c>
      <c r="GT24" s="159">
        <v>1.0748511507981654E-4</v>
      </c>
      <c r="GU24" s="159">
        <v>1.2773716649014277E-4</v>
      </c>
      <c r="GV24" s="159">
        <v>9.5991945006836926E-5</v>
      </c>
      <c r="GW24" s="159">
        <v>7.2347165429833979E-5</v>
      </c>
      <c r="GX24" s="159">
        <v>8.3181558984315028E-5</v>
      </c>
      <c r="GY24" s="159">
        <v>8.6181410210697367E-5</v>
      </c>
      <c r="GZ24" s="159">
        <v>1.0962654741158178</v>
      </c>
      <c r="HA24" s="159">
        <v>2.1896761762611565E-4</v>
      </c>
      <c r="HB24" s="159">
        <v>2.2934317968242369E-4</v>
      </c>
      <c r="HC24" s="159">
        <v>1.6812482222664993E-4</v>
      </c>
      <c r="HD24" s="159">
        <v>2.9002284389219139E-4</v>
      </c>
      <c r="HE24" s="159">
        <v>2.0059414151458516E-4</v>
      </c>
      <c r="HF24" s="159">
        <v>1.6893700554148006E-4</v>
      </c>
      <c r="HG24" s="159">
        <v>1.9968497509506231E-4</v>
      </c>
      <c r="HH24" s="159">
        <v>6.2285644480382707E-5</v>
      </c>
      <c r="HI24" s="159">
        <v>5.9717065445885299E-3</v>
      </c>
      <c r="HJ24" s="159">
        <v>3.029504976090157E-4</v>
      </c>
      <c r="HK24" s="159">
        <v>2.0182913222762814E-3</v>
      </c>
      <c r="HL24" s="159">
        <v>1.8636304772746599E-4</v>
      </c>
      <c r="HM24" s="159">
        <v>1.0876694237271328E-4</v>
      </c>
      <c r="HN24" s="159">
        <v>2.2714873900261798E-4</v>
      </c>
      <c r="HO24" s="159">
        <v>1.1773743810230936E-3</v>
      </c>
      <c r="HP24" s="159">
        <v>1.5973900893094948E-4</v>
      </c>
      <c r="HQ24" s="159">
        <v>2.0709775282628108E-4</v>
      </c>
      <c r="HR24" s="159">
        <v>6.9343190304513389E-4</v>
      </c>
      <c r="HS24" s="159">
        <v>3.2417154989288551E-4</v>
      </c>
      <c r="HU24" s="159">
        <v>1.3422251654013651E-4</v>
      </c>
      <c r="HV24" s="159">
        <v>6.7543943910095348E-6</v>
      </c>
      <c r="HW24" s="159">
        <v>1.2577119500961322E-5</v>
      </c>
      <c r="HX24" s="159">
        <v>2.5406082074833112E-6</v>
      </c>
      <c r="HY24" s="159">
        <v>7.0051653985406225E-6</v>
      </c>
      <c r="HZ24" s="159">
        <v>8.1463904011535737E-6</v>
      </c>
      <c r="IA24" s="159">
        <v>1.9756172424763945E-6</v>
      </c>
      <c r="IB24" s="159">
        <v>6.5706869201206654E-6</v>
      </c>
      <c r="IC24" s="159">
        <v>5.9245642352032018E-5</v>
      </c>
      <c r="ID24" s="159">
        <v>9.9345241899745113E-6</v>
      </c>
      <c r="IE24" s="159">
        <v>3.0390057202113365E-6</v>
      </c>
      <c r="IF24" s="159">
        <v>6.4414232166481862E-6</v>
      </c>
      <c r="IG24" s="159">
        <v>1.4287531856110972E-5</v>
      </c>
      <c r="IH24" s="159">
        <v>9.6983158273986026E-6</v>
      </c>
      <c r="II24" s="159">
        <v>1.1857147084697964E-5</v>
      </c>
      <c r="IJ24" s="159">
        <v>3.0683903604043556E-6</v>
      </c>
      <c r="IK24" s="159">
        <v>1.0520686276907091E-5</v>
      </c>
      <c r="IL24" s="159">
        <v>1.5414043632997469E-5</v>
      </c>
      <c r="IM24" s="159">
        <v>0.19409017319859476</v>
      </c>
      <c r="IN24" s="159">
        <v>5.6355328975243333E-5</v>
      </c>
      <c r="IO24" s="159">
        <v>2.2934317968242369E-4</v>
      </c>
      <c r="IP24" s="159">
        <v>8.4778409005368318E-5</v>
      </c>
      <c r="IQ24" s="159">
        <v>2.65005595000218E-4</v>
      </c>
      <c r="IR24" s="159">
        <v>1.1670803845290199E-4</v>
      </c>
      <c r="IS24" s="159">
        <v>1.381394346162112E-4</v>
      </c>
      <c r="IT24" s="159">
        <v>1.8979428753826898E-4</v>
      </c>
      <c r="IU24" s="159">
        <v>6.0652119639081948E-5</v>
      </c>
      <c r="IV24" s="159">
        <v>3.2110381380778949E-3</v>
      </c>
      <c r="IW24" s="159">
        <v>2.5149070394027922E-4</v>
      </c>
      <c r="IX24" s="159">
        <v>2.0182913222762814E-3</v>
      </c>
      <c r="IY24" s="159">
        <v>1.7903545457081369E-4</v>
      </c>
      <c r="IZ24" s="159">
        <v>1.0720165773829342E-4</v>
      </c>
      <c r="JA24" s="159">
        <v>1.7863650912862321E-4</v>
      </c>
      <c r="JB24" s="159">
        <v>1.0883177608063124E-3</v>
      </c>
      <c r="JC24" s="159">
        <v>1.3000010728826799E-4</v>
      </c>
      <c r="JD24" s="159">
        <v>2.0709775282628108E-4</v>
      </c>
      <c r="JE24" s="159">
        <v>6.869019597235648E-4</v>
      </c>
      <c r="JF24" s="159">
        <v>2.0781334795450925E-4</v>
      </c>
    </row>
    <row r="25" spans="1:266">
      <c r="A25" s="15"/>
      <c r="B25" s="15" t="s">
        <v>149</v>
      </c>
      <c r="C25" s="15" t="s">
        <v>15</v>
      </c>
      <c r="D25" s="14">
        <v>183</v>
      </c>
      <c r="E25" s="14">
        <v>64</v>
      </c>
      <c r="F25" s="14">
        <v>8980</v>
      </c>
      <c r="G25" s="14">
        <v>2279</v>
      </c>
      <c r="H25" s="14">
        <v>5368</v>
      </c>
      <c r="I25" s="14">
        <v>3791</v>
      </c>
      <c r="J25" s="14">
        <v>27</v>
      </c>
      <c r="K25" s="14">
        <v>415</v>
      </c>
      <c r="L25" s="14">
        <v>1318</v>
      </c>
      <c r="M25" s="14">
        <v>561</v>
      </c>
      <c r="N25" s="14">
        <v>2557</v>
      </c>
      <c r="O25" s="14">
        <v>479</v>
      </c>
      <c r="P25" s="14">
        <v>266</v>
      </c>
      <c r="Q25" s="14">
        <v>1017</v>
      </c>
      <c r="R25" s="14">
        <v>4182</v>
      </c>
      <c r="S25" s="14">
        <v>750</v>
      </c>
      <c r="T25" s="14">
        <v>1584</v>
      </c>
      <c r="U25" s="14">
        <v>4008</v>
      </c>
      <c r="V25" s="14">
        <v>3113</v>
      </c>
      <c r="W25" s="14">
        <v>65855</v>
      </c>
      <c r="X25" s="14">
        <v>29515</v>
      </c>
      <c r="Y25" s="14">
        <v>11679</v>
      </c>
      <c r="Z25" s="14">
        <v>2662</v>
      </c>
      <c r="AA25" s="14">
        <v>1700</v>
      </c>
      <c r="AB25" s="14">
        <v>82273</v>
      </c>
      <c r="AC25" s="14">
        <v>177056</v>
      </c>
      <c r="AD25" s="14">
        <v>1219</v>
      </c>
      <c r="AE25" s="14">
        <v>24178</v>
      </c>
      <c r="AF25" s="14">
        <v>664571</v>
      </c>
      <c r="AG25" s="14">
        <v>70192</v>
      </c>
      <c r="AH25" s="14">
        <v>108947</v>
      </c>
      <c r="AI25" s="14">
        <v>29704</v>
      </c>
      <c r="AJ25" s="14">
        <v>36193</v>
      </c>
      <c r="AK25" s="14">
        <v>351692</v>
      </c>
      <c r="AL25" s="14">
        <v>49881</v>
      </c>
      <c r="AM25" s="14">
        <v>42562</v>
      </c>
      <c r="AN25" s="14">
        <v>1001</v>
      </c>
      <c r="AO25" s="14">
        <v>206444</v>
      </c>
      <c r="AP25" s="14">
        <v>1791822</v>
      </c>
      <c r="AQ25" s="14">
        <v>1998266</v>
      </c>
      <c r="AR25" s="14">
        <v>50580</v>
      </c>
      <c r="AS25" s="14">
        <v>422173</v>
      </c>
      <c r="AT25" s="14">
        <v>0</v>
      </c>
      <c r="AU25" s="14">
        <v>20789</v>
      </c>
      <c r="AV25" s="14">
        <v>222837</v>
      </c>
      <c r="AW25" s="14">
        <v>8328</v>
      </c>
      <c r="AX25" s="14">
        <v>724707</v>
      </c>
      <c r="AY25" s="14">
        <v>2722973</v>
      </c>
      <c r="AZ25" s="14">
        <v>457965</v>
      </c>
      <c r="BA25" s="14">
        <v>0</v>
      </c>
      <c r="BB25" s="14">
        <v>124644</v>
      </c>
      <c r="BC25" s="14">
        <v>582609</v>
      </c>
      <c r="BD25" s="14">
        <v>15224</v>
      </c>
      <c r="BE25" s="14">
        <v>15224</v>
      </c>
      <c r="BF25" s="14">
        <v>597833</v>
      </c>
      <c r="BG25" s="14">
        <v>1322540</v>
      </c>
      <c r="BH25" s="14">
        <v>3320806</v>
      </c>
      <c r="BI25" s="14">
        <v>-1402794</v>
      </c>
      <c r="BJ25" s="14">
        <v>0</v>
      </c>
      <c r="BK25" s="14">
        <v>-32272</v>
      </c>
      <c r="BL25" s="14">
        <v>-1435066</v>
      </c>
      <c r="BM25" s="14">
        <v>-531673</v>
      </c>
      <c r="BN25" s="14">
        <v>-17134</v>
      </c>
      <c r="BO25" s="14">
        <v>-38293</v>
      </c>
      <c r="BP25" s="14">
        <v>-587100</v>
      </c>
      <c r="BQ25" s="14">
        <v>-2022166</v>
      </c>
      <c r="BR25" s="14">
        <v>-699626</v>
      </c>
      <c r="BS25" s="14">
        <v>1298640</v>
      </c>
      <c r="BU25" s="159">
        <f t="shared" si="26"/>
        <v>1.799126981005938E-3</v>
      </c>
      <c r="BV25" s="159">
        <f t="shared" si="27"/>
        <v>6.7029744449099288E-3</v>
      </c>
      <c r="BW25" s="159">
        <f t="shared" si="28"/>
        <v>7.7285206509858598E-3</v>
      </c>
      <c r="BX25" s="159">
        <f t="shared" si="29"/>
        <v>2.7492279482725344E-2</v>
      </c>
      <c r="BY25" s="159">
        <f t="shared" si="30"/>
        <v>1.8830859035164033E-2</v>
      </c>
      <c r="BZ25" s="159">
        <f t="shared" si="31"/>
        <v>7.4162468821832054E-3</v>
      </c>
      <c r="CA25" s="159">
        <f t="shared" si="32"/>
        <v>9.1007145746258597E-4</v>
      </c>
      <c r="CB25" s="159">
        <f t="shared" si="33"/>
        <v>2.0697428531529912E-3</v>
      </c>
      <c r="CC25" s="159">
        <f t="shared" si="34"/>
        <v>8.0790496389559763E-3</v>
      </c>
      <c r="CD25" s="159">
        <f t="shared" si="35"/>
        <v>3.3787649740720442E-3</v>
      </c>
      <c r="CE25" s="159">
        <f t="shared" si="36"/>
        <v>3.4261442812734487E-2</v>
      </c>
      <c r="CF25" s="159">
        <f t="shared" si="37"/>
        <v>2.0710378969669456E-3</v>
      </c>
      <c r="CG25" s="159">
        <f t="shared" si="38"/>
        <v>9.906189133729829E-4</v>
      </c>
      <c r="CH25" s="159">
        <f t="shared" si="39"/>
        <v>2.8355466582650471E-3</v>
      </c>
      <c r="CI25" s="159">
        <f t="shared" si="40"/>
        <v>7.6951527162122625E-3</v>
      </c>
      <c r="CJ25" s="159">
        <f t="shared" si="41"/>
        <v>2.4447964951397447E-3</v>
      </c>
      <c r="CK25" s="159">
        <f t="shared" si="42"/>
        <v>2.3600542931682092E-3</v>
      </c>
      <c r="CL25" s="159">
        <f t="shared" si="43"/>
        <v>7.1030077906243131E-3</v>
      </c>
      <c r="CM25" s="159">
        <f t="shared" si="44"/>
        <v>1.6053706946876824E-3</v>
      </c>
      <c r="CN25" s="159">
        <f t="shared" si="45"/>
        <v>5.071074354709542E-2</v>
      </c>
      <c r="CO25" s="159">
        <f t="shared" si="46"/>
        <v>3.5364076855610564E-3</v>
      </c>
      <c r="CP25" s="159">
        <f t="shared" si="47"/>
        <v>8.3829679108687882E-3</v>
      </c>
      <c r="CQ25" s="159">
        <f t="shared" si="48"/>
        <v>4.0780060358165966E-3</v>
      </c>
      <c r="CR25" s="159">
        <f t="shared" si="49"/>
        <v>3.7021147786244248E-3</v>
      </c>
      <c r="CS25" s="159">
        <f t="shared" si="50"/>
        <v>3.4077452777815861E-3</v>
      </c>
      <c r="CT25" s="159">
        <f t="shared" si="51"/>
        <v>1.5877129440536E-2</v>
      </c>
      <c r="CU25" s="159">
        <f t="shared" si="52"/>
        <v>8.2429700279794405E-5</v>
      </c>
      <c r="CV25" s="159">
        <f t="shared" si="53"/>
        <v>3.2022496538887044E-3</v>
      </c>
      <c r="CW25" s="159">
        <f t="shared" si="54"/>
        <v>2.9485851852640622E-2</v>
      </c>
      <c r="CX25" s="159">
        <f t="shared" si="55"/>
        <v>1.0523680229568315E-2</v>
      </c>
      <c r="CY25" s="159">
        <f t="shared" si="56"/>
        <v>1.5471819707934556E-2</v>
      </c>
      <c r="CZ25" s="159">
        <f t="shared" si="57"/>
        <v>4.0804764915155379E-3</v>
      </c>
      <c r="DA25" s="159">
        <f t="shared" si="58"/>
        <v>6.1389850057670128E-2</v>
      </c>
      <c r="DB25" s="159">
        <f t="shared" si="59"/>
        <v>1.3693743841422761E-2</v>
      </c>
      <c r="DC25" s="159">
        <f t="shared" si="60"/>
        <v>4.9718172983479105E-3</v>
      </c>
      <c r="DD25" s="159">
        <f t="shared" si="61"/>
        <v>0.14684501609492034</v>
      </c>
      <c r="DE25" s="159">
        <f t="shared" si="62"/>
        <v>1.3339321147154966E-3</v>
      </c>
      <c r="DF25" s="159">
        <f t="shared" si="63"/>
        <v>6.7229246409073965E-3</v>
      </c>
      <c r="DH25" s="14">
        <v>0</v>
      </c>
      <c r="DI25" s="14">
        <v>0</v>
      </c>
      <c r="DJ25" s="14">
        <v>0</v>
      </c>
      <c r="DK25" s="14">
        <v>0</v>
      </c>
      <c r="DL25" s="14">
        <v>0</v>
      </c>
      <c r="DM25" s="14">
        <v>0</v>
      </c>
      <c r="DN25" s="14">
        <v>0</v>
      </c>
      <c r="DO25" s="14">
        <v>0</v>
      </c>
      <c r="DP25" s="14">
        <v>0</v>
      </c>
      <c r="DQ25" s="14">
        <v>0</v>
      </c>
      <c r="DR25" s="14">
        <v>0</v>
      </c>
      <c r="DS25" s="14">
        <v>0</v>
      </c>
      <c r="DT25" s="14">
        <v>0</v>
      </c>
      <c r="DU25" s="14">
        <v>0</v>
      </c>
      <c r="DV25" s="14">
        <v>0</v>
      </c>
      <c r="DW25" s="14">
        <v>0</v>
      </c>
      <c r="DX25" s="14">
        <v>0</v>
      </c>
      <c r="DY25" s="14">
        <v>0</v>
      </c>
      <c r="DZ25" s="14">
        <v>0</v>
      </c>
      <c r="EA25" s="14">
        <v>1</v>
      </c>
      <c r="EB25" s="14">
        <v>0</v>
      </c>
      <c r="EC25" s="14">
        <v>0</v>
      </c>
      <c r="ED25" s="14">
        <v>0</v>
      </c>
      <c r="EE25" s="14">
        <v>0</v>
      </c>
      <c r="EF25" s="14">
        <v>0</v>
      </c>
      <c r="EG25" s="14">
        <v>0</v>
      </c>
      <c r="EH25" s="14">
        <v>0</v>
      </c>
      <c r="EI25" s="14">
        <v>0</v>
      </c>
      <c r="EJ25" s="14">
        <v>0</v>
      </c>
      <c r="EK25" s="14">
        <v>0</v>
      </c>
      <c r="EL25" s="14">
        <v>0</v>
      </c>
      <c r="EM25" s="14">
        <v>0</v>
      </c>
      <c r="EN25" s="14">
        <v>0</v>
      </c>
      <c r="EO25" s="14">
        <v>0</v>
      </c>
      <c r="EP25" s="14">
        <v>0</v>
      </c>
      <c r="EQ25" s="14">
        <v>0</v>
      </c>
      <c r="ER25" s="14">
        <v>0</v>
      </c>
      <c r="ES25" s="14">
        <v>0</v>
      </c>
      <c r="EU25" s="14">
        <f>IF(EU$5=$C25,-'1'!$BQ25/('1'!$AQ25+'1'!$BG25-'1'!$BE25-'1'!$BC25),0)</f>
        <v>0</v>
      </c>
      <c r="EV25" s="14">
        <f>IF(EV$5=$C25,-'1'!$BQ25/('1'!$AQ25+'1'!$BG25-'1'!$BE25-'1'!$BC25),0)</f>
        <v>0</v>
      </c>
      <c r="EW25" s="14">
        <f>IF(EW$5=$C25,-'1'!$BQ25/('1'!$AQ25+'1'!$BG25-'1'!$BE25-'1'!$BC25),0)</f>
        <v>0</v>
      </c>
      <c r="EX25" s="14">
        <f>IF(EX$5=$C25,-'1'!$BQ25/('1'!$AQ25+'1'!$BG25-'1'!$BE25-'1'!$BC25),0)</f>
        <v>0</v>
      </c>
      <c r="EY25" s="14">
        <f>IF(EY$5=$C25,-'1'!$BQ25/('1'!$AQ25+'1'!$BG25-'1'!$BE25-'1'!$BC25),0)</f>
        <v>0</v>
      </c>
      <c r="EZ25" s="14">
        <f>IF(EZ$5=$C25,-'1'!$BQ25/('1'!$AQ25+'1'!$BG25-'1'!$BE25-'1'!$BC25),0)</f>
        <v>0</v>
      </c>
      <c r="FA25" s="14">
        <f>IF(FA$5=$C25,-'1'!$BQ25/('1'!$AQ25+'1'!$BG25-'1'!$BE25-'1'!$BC25),0)</f>
        <v>0</v>
      </c>
      <c r="FB25" s="14">
        <f>IF(FB$5=$C25,-'1'!$BQ25/('1'!$AQ25+'1'!$BG25-'1'!$BE25-'1'!$BC25),0)</f>
        <v>0</v>
      </c>
      <c r="FC25" s="14">
        <f>IF(FC$5=$C25,-'1'!$BQ25/('1'!$AQ25+'1'!$BG25-'1'!$BE25-'1'!$BC25),0)</f>
        <v>0</v>
      </c>
      <c r="FD25" s="14">
        <f>IF(FD$5=$C25,-'1'!$BQ25/('1'!$AQ25+'1'!$BG25-'1'!$BE25-'1'!$BC25),0)</f>
        <v>0</v>
      </c>
      <c r="FE25" s="14">
        <f>IF(FE$5=$C25,-'1'!$BQ25/('1'!$AQ25+'1'!$BG25-'1'!$BE25-'1'!$BC25),0)</f>
        <v>0</v>
      </c>
      <c r="FF25" s="14">
        <f>IF(FF$5=$C25,-'1'!$BQ25/('1'!$AQ25+'1'!$BG25-'1'!$BE25-'1'!$BC25),0)</f>
        <v>0</v>
      </c>
      <c r="FG25" s="14">
        <f>IF(FG$5=$C25,-'1'!$BQ25/('1'!$AQ25+'1'!$BG25-'1'!$BE25-'1'!$BC25),0)</f>
        <v>0</v>
      </c>
      <c r="FH25" s="14">
        <f>IF(FH$5=$C25,-'1'!$BQ25/('1'!$AQ25+'1'!$BG25-'1'!$BE25-'1'!$BC25),0)</f>
        <v>0</v>
      </c>
      <c r="FI25" s="14">
        <f>IF(FI$5=$C25,-'1'!$BQ25/('1'!$AQ25+'1'!$BG25-'1'!$BE25-'1'!$BC25),0)</f>
        <v>0</v>
      </c>
      <c r="FJ25" s="14">
        <f>IF(FJ$5=$C25,-'1'!$BQ25/('1'!$AQ25+'1'!$BG25-'1'!$BE25-'1'!$BC25),0)</f>
        <v>0</v>
      </c>
      <c r="FK25" s="14">
        <f>IF(FK$5=$C25,-'1'!$BQ25/('1'!$AQ25+'1'!$BG25-'1'!$BE25-'1'!$BC25),0)</f>
        <v>0</v>
      </c>
      <c r="FL25" s="14">
        <f>IF(FL$5=$C25,-'1'!$BQ25/('1'!$AQ25+'1'!$BG25-'1'!$BE25-'1'!$BC25),0)</f>
        <v>0</v>
      </c>
      <c r="FM25" s="14">
        <f>IF(FM$5=$C25,-'1'!$BQ25/('1'!$AQ25+'1'!$BG25-'1'!$BE25-'1'!$BC25),0)</f>
        <v>0</v>
      </c>
      <c r="FN25" s="14">
        <f>IF(FN$5=$C25,-'1'!$BQ25/('1'!$AQ25+'1'!$BG25-'1'!$BE25-'1'!$BC25),0)</f>
        <v>0.74263167501109995</v>
      </c>
      <c r="FO25" s="14">
        <f>IF(FO$5=$C25,-'1'!$BQ25/('1'!$AQ25+'1'!$BG25-'1'!$BE25-'1'!$BC25),0)</f>
        <v>0</v>
      </c>
      <c r="FP25" s="14">
        <f>IF(FP$5=$C25,-'1'!$BQ25/('1'!$AQ25+'1'!$BG25-'1'!$BE25-'1'!$BC25),0)</f>
        <v>0</v>
      </c>
      <c r="FQ25" s="14">
        <f>IF(FQ$5=$C25,-'1'!$BQ25/('1'!$AQ25+'1'!$BG25-'1'!$BE25-'1'!$BC25),0)</f>
        <v>0</v>
      </c>
      <c r="FR25" s="14">
        <f>IF(FR$5=$C25,-'1'!$BQ25/('1'!$AQ25+'1'!$BG25-'1'!$BE25-'1'!$BC25),0)</f>
        <v>0</v>
      </c>
      <c r="FS25" s="14">
        <f>IF(FS$5=$C25,-'1'!$BQ25/('1'!$AQ25+'1'!$BG25-'1'!$BE25-'1'!$BC25),0)</f>
        <v>0</v>
      </c>
      <c r="FT25" s="14">
        <f>IF(FT$5=$C25,-'1'!$BQ25/('1'!$AQ25+'1'!$BG25-'1'!$BE25-'1'!$BC25),0)</f>
        <v>0</v>
      </c>
      <c r="FU25" s="14">
        <f>IF(FU$5=$C25,-'1'!$BQ25/('1'!$AQ25+'1'!$BG25-'1'!$BE25-'1'!$BC25),0)</f>
        <v>0</v>
      </c>
      <c r="FV25" s="14">
        <f>IF(FV$5=$C25,-'1'!$BQ25/('1'!$AQ25+'1'!$BG25-'1'!$BE25-'1'!$BC25),0)</f>
        <v>0</v>
      </c>
      <c r="FW25" s="14">
        <f>IF(FW$5=$C25,-'1'!$BQ25/('1'!$AQ25+'1'!$BG25-'1'!$BE25-'1'!$BC25),0)</f>
        <v>0</v>
      </c>
      <c r="FX25" s="14">
        <f>IF(FX$5=$C25,-'1'!$BQ25/('1'!$AQ25+'1'!$BG25-'1'!$BE25-'1'!$BC25),0)</f>
        <v>0</v>
      </c>
      <c r="FY25" s="14">
        <f>IF(FY$5=$C25,-'1'!$BQ25/('1'!$AQ25+'1'!$BG25-'1'!$BE25-'1'!$BC25),0)</f>
        <v>0</v>
      </c>
      <c r="FZ25" s="14">
        <f>IF(FZ$5=$C25,-'1'!$BQ25/('1'!$AQ25+'1'!$BG25-'1'!$BE25-'1'!$BC25),0)</f>
        <v>0</v>
      </c>
      <c r="GA25" s="14">
        <f>IF(GA$5=$C25,-'1'!$BQ25/('1'!$AQ25+'1'!$BG25-'1'!$BE25-'1'!$BC25),0)</f>
        <v>0</v>
      </c>
      <c r="GB25" s="14">
        <f>IF(GB$5=$C25,-'1'!$BQ25/('1'!$AQ25+'1'!$BG25-'1'!$BE25-'1'!$BC25),0)</f>
        <v>0</v>
      </c>
      <c r="GC25" s="14">
        <f>IF(GC$5=$C25,-'1'!$BQ25/('1'!$AQ25+'1'!$BG25-'1'!$BE25-'1'!$BC25),0)</f>
        <v>0</v>
      </c>
      <c r="GD25" s="14">
        <f>IF(GD$5=$C25,-'1'!$BQ25/('1'!$AQ25+'1'!$BG25-'1'!$BE25-'1'!$BC25),0)</f>
        <v>0</v>
      </c>
      <c r="GE25" s="14">
        <f>IF(GE$5=$C25,-'1'!$BQ25/('1'!$AQ25+'1'!$BG25-'1'!$BE25-'1'!$BC25),0)</f>
        <v>0</v>
      </c>
      <c r="GF25" s="14">
        <f>IF(GF$5=$C25,-'1'!$BQ25/('1'!$AQ25+'1'!$BG25-'1'!$BE25-'1'!$BC25),0)</f>
        <v>0</v>
      </c>
      <c r="GH25" s="159">
        <v>1.0112036652897734E-3</v>
      </c>
      <c r="GI25" s="159">
        <v>2.9010635473790685E-3</v>
      </c>
      <c r="GJ25" s="159">
        <v>2.5720792881725398E-3</v>
      </c>
      <c r="GK25" s="159">
        <v>7.9117535082732313E-3</v>
      </c>
      <c r="GL25" s="159">
        <v>5.5485266948568177E-3</v>
      </c>
      <c r="GM25" s="159">
        <v>2.6784651886832228E-3</v>
      </c>
      <c r="GN25" s="159">
        <v>7.0836302815051279E-4</v>
      </c>
      <c r="GO25" s="159">
        <v>1.0372774365083996E-3</v>
      </c>
      <c r="GP25" s="159">
        <v>2.8353498812822048E-3</v>
      </c>
      <c r="GQ25" s="159">
        <v>1.2199078881581979E-3</v>
      </c>
      <c r="GR25" s="159">
        <v>9.3860386297552403E-3</v>
      </c>
      <c r="GS25" s="159">
        <v>1.0973516131669882E-3</v>
      </c>
      <c r="GT25" s="159">
        <v>8.3452540951505351E-4</v>
      </c>
      <c r="GU25" s="159">
        <v>1.2883979121856093E-3</v>
      </c>
      <c r="GV25" s="159">
        <v>2.5599494570520067E-3</v>
      </c>
      <c r="GW25" s="159">
        <v>1.119580322754144E-3</v>
      </c>
      <c r="GX25" s="159">
        <v>1.0931127285968955E-3</v>
      </c>
      <c r="GY25" s="159">
        <v>2.3933668101162016E-3</v>
      </c>
      <c r="GZ25" s="159">
        <v>8.6264210731353051E-4</v>
      </c>
      <c r="HA25" s="159">
        <v>1.0139204685181806</v>
      </c>
      <c r="HB25" s="159">
        <v>1.8477899015009703E-3</v>
      </c>
      <c r="HC25" s="159">
        <v>2.7835189410032467E-3</v>
      </c>
      <c r="HD25" s="159">
        <v>2.9145988817988878E-3</v>
      </c>
      <c r="HE25" s="159">
        <v>1.7681592053465655E-3</v>
      </c>
      <c r="HF25" s="159">
        <v>1.8740008023900153E-3</v>
      </c>
      <c r="HG25" s="159">
        <v>5.4543917059740243E-3</v>
      </c>
      <c r="HH25" s="159">
        <v>6.6321175842578325E-4</v>
      </c>
      <c r="HI25" s="159">
        <v>2.0945923676019317E-3</v>
      </c>
      <c r="HJ25" s="159">
        <v>1.0067367725289982E-2</v>
      </c>
      <c r="HK25" s="159">
        <v>4.1021290661445112E-3</v>
      </c>
      <c r="HL25" s="159">
        <v>5.0492556887249667E-3</v>
      </c>
      <c r="HM25" s="159">
        <v>1.8059852002074576E-3</v>
      </c>
      <c r="HN25" s="159">
        <v>1.7658931496469979E-2</v>
      </c>
      <c r="HO25" s="159">
        <v>5.7755406653021337E-3</v>
      </c>
      <c r="HP25" s="159">
        <v>2.1585821271515272E-3</v>
      </c>
      <c r="HQ25" s="159">
        <v>3.8869988769779741E-2</v>
      </c>
      <c r="HR25" s="159">
        <v>2.0384555760025228E-3</v>
      </c>
      <c r="HS25" s="159">
        <v>3.3657286822154574E-3</v>
      </c>
      <c r="HU25" s="159">
        <v>7.4929171997655282E-5</v>
      </c>
      <c r="HV25" s="159">
        <v>2.636058643158895E-5</v>
      </c>
      <c r="HW25" s="159">
        <v>2.4339479438666907E-4</v>
      </c>
      <c r="HX25" s="159">
        <v>1.6500185613061401E-4</v>
      </c>
      <c r="HY25" s="159">
        <v>2.8718675438284632E-4</v>
      </c>
      <c r="HZ25" s="159">
        <v>1.5701489059313217E-4</v>
      </c>
      <c r="IA25" s="159">
        <v>1.1091103173930976E-5</v>
      </c>
      <c r="IB25" s="159">
        <v>8.1674437721908135E-5</v>
      </c>
      <c r="IC25" s="159">
        <v>5.0358497683068151E-4</v>
      </c>
      <c r="ID25" s="159">
        <v>1.4298890868044153E-4</v>
      </c>
      <c r="IE25" s="159">
        <v>2.7518835936932553E-4</v>
      </c>
      <c r="IF25" s="159">
        <v>6.5170880546026476E-5</v>
      </c>
      <c r="IG25" s="159">
        <v>1.1092985632779332E-4</v>
      </c>
      <c r="IH25" s="159">
        <v>9.7820315003630895E-5</v>
      </c>
      <c r="II25" s="159">
        <v>3.1621087831376296E-4</v>
      </c>
      <c r="IJ25" s="159">
        <v>4.7483677482415721E-5</v>
      </c>
      <c r="IK25" s="159">
        <v>1.3825535639492347E-4</v>
      </c>
      <c r="IL25" s="159">
        <v>4.2806749565487968E-4</v>
      </c>
      <c r="IM25" s="159">
        <v>1.5272792947522426E-4</v>
      </c>
      <c r="IN25" s="159">
        <v>0.26095101265448489</v>
      </c>
      <c r="IO25" s="159">
        <v>1.8477899015009703E-3</v>
      </c>
      <c r="IP25" s="159">
        <v>1.4036137206226097E-3</v>
      </c>
      <c r="IQ25" s="159">
        <v>2.663186804502885E-3</v>
      </c>
      <c r="IR25" s="159">
        <v>1.028735889145772E-3</v>
      </c>
      <c r="IS25" s="159">
        <v>1.5323665201874327E-3</v>
      </c>
      <c r="IT25" s="159">
        <v>5.1842277432098171E-3</v>
      </c>
      <c r="IU25" s="159">
        <v>6.4581813760883095E-4</v>
      </c>
      <c r="IV25" s="159">
        <v>1.1262803900153984E-3</v>
      </c>
      <c r="IW25" s="159">
        <v>8.3573039689355446E-3</v>
      </c>
      <c r="IX25" s="159">
        <v>4.1021290661445112E-3</v>
      </c>
      <c r="IY25" s="159">
        <v>4.8507244247106797E-3</v>
      </c>
      <c r="IZ25" s="159">
        <v>1.7799949423018201E-3</v>
      </c>
      <c r="JA25" s="159">
        <v>1.3887507768354963E-2</v>
      </c>
      <c r="JB25" s="159">
        <v>5.3386786612814267E-3</v>
      </c>
      <c r="JC25" s="159">
        <v>1.756714968987559E-3</v>
      </c>
      <c r="JD25" s="159">
        <v>3.8869988769779741E-2</v>
      </c>
      <c r="JE25" s="159">
        <v>2.0192597482415284E-3</v>
      </c>
      <c r="JF25" s="159">
        <v>2.1576333456431525E-3</v>
      </c>
    </row>
    <row r="26" spans="1:266">
      <c r="A26" s="15"/>
      <c r="B26" s="15" t="s">
        <v>150</v>
      </c>
      <c r="C26" s="15" t="s">
        <v>16</v>
      </c>
      <c r="D26" s="14">
        <v>78</v>
      </c>
      <c r="E26" s="14">
        <v>10</v>
      </c>
      <c r="F26" s="14">
        <v>65</v>
      </c>
      <c r="G26" s="14">
        <v>108</v>
      </c>
      <c r="H26" s="14">
        <v>322</v>
      </c>
      <c r="I26" s="14">
        <v>543</v>
      </c>
      <c r="J26" s="14">
        <v>12</v>
      </c>
      <c r="K26" s="14">
        <v>276</v>
      </c>
      <c r="L26" s="14">
        <v>334</v>
      </c>
      <c r="M26" s="14">
        <v>240</v>
      </c>
      <c r="N26" s="14">
        <v>105</v>
      </c>
      <c r="O26" s="14">
        <v>466</v>
      </c>
      <c r="P26" s="14">
        <v>132</v>
      </c>
      <c r="Q26" s="14">
        <v>189</v>
      </c>
      <c r="R26" s="14">
        <v>107</v>
      </c>
      <c r="S26" s="14">
        <v>560</v>
      </c>
      <c r="T26" s="14">
        <v>345</v>
      </c>
      <c r="U26" s="14">
        <v>211</v>
      </c>
      <c r="V26" s="14">
        <v>707</v>
      </c>
      <c r="W26" s="14">
        <v>193</v>
      </c>
      <c r="X26" s="14">
        <v>1334</v>
      </c>
      <c r="Y26" s="14">
        <v>10334</v>
      </c>
      <c r="Z26" s="14">
        <v>15129</v>
      </c>
      <c r="AA26" s="14">
        <v>469</v>
      </c>
      <c r="AB26" s="14">
        <v>8804</v>
      </c>
      <c r="AC26" s="14">
        <v>10944</v>
      </c>
      <c r="AD26" s="14">
        <v>106741</v>
      </c>
      <c r="AE26" s="14">
        <v>32973</v>
      </c>
      <c r="AF26" s="14">
        <v>23391</v>
      </c>
      <c r="AG26" s="14">
        <v>45813</v>
      </c>
      <c r="AH26" s="14">
        <v>20937</v>
      </c>
      <c r="AI26" s="14">
        <v>5756</v>
      </c>
      <c r="AJ26" s="14">
        <v>100</v>
      </c>
      <c r="AK26" s="14">
        <v>7063</v>
      </c>
      <c r="AL26" s="14">
        <v>6111</v>
      </c>
      <c r="AM26" s="14">
        <v>0</v>
      </c>
      <c r="AN26" s="14">
        <v>0</v>
      </c>
      <c r="AO26" s="14">
        <v>314831</v>
      </c>
      <c r="AP26" s="14">
        <v>300902</v>
      </c>
      <c r="AQ26" s="14">
        <v>615733</v>
      </c>
      <c r="AR26" s="14">
        <v>0</v>
      </c>
      <c r="AS26" s="14">
        <v>0</v>
      </c>
      <c r="AT26" s="14">
        <v>0</v>
      </c>
      <c r="AU26" s="14">
        <v>2257491</v>
      </c>
      <c r="AV26" s="14">
        <v>5472816</v>
      </c>
      <c r="AW26" s="14">
        <v>0</v>
      </c>
      <c r="AX26" s="14">
        <v>7730307</v>
      </c>
      <c r="AY26" s="14">
        <v>8346040</v>
      </c>
      <c r="AZ26" s="14">
        <v>0</v>
      </c>
      <c r="BA26" s="14">
        <v>0</v>
      </c>
      <c r="BB26" s="14">
        <v>0</v>
      </c>
      <c r="BC26" s="14">
        <v>0</v>
      </c>
      <c r="BD26" s="14">
        <v>0</v>
      </c>
      <c r="BE26" s="14">
        <v>0</v>
      </c>
      <c r="BF26" s="14">
        <v>0</v>
      </c>
      <c r="BG26" s="14">
        <v>7730307</v>
      </c>
      <c r="BH26" s="14">
        <v>8346040</v>
      </c>
      <c r="BI26" s="14">
        <v>0</v>
      </c>
      <c r="BJ26" s="14">
        <v>0</v>
      </c>
      <c r="BK26" s="14">
        <v>0</v>
      </c>
      <c r="BL26" s="14">
        <v>0</v>
      </c>
      <c r="BM26" s="14">
        <v>0</v>
      </c>
      <c r="BN26" s="14">
        <v>0</v>
      </c>
      <c r="BO26" s="14">
        <v>0</v>
      </c>
      <c r="BP26" s="14">
        <v>0</v>
      </c>
      <c r="BQ26" s="14">
        <v>0</v>
      </c>
      <c r="BR26" s="14">
        <v>7730307</v>
      </c>
      <c r="BS26" s="14">
        <v>8346040</v>
      </c>
      <c r="BU26" s="159">
        <f t="shared" si="26"/>
        <v>7.6684100829761291E-4</v>
      </c>
      <c r="BV26" s="159">
        <f t="shared" si="27"/>
        <v>1.0473397570171764E-3</v>
      </c>
      <c r="BW26" s="159">
        <f t="shared" si="28"/>
        <v>5.5941407830075821E-5</v>
      </c>
      <c r="BX26" s="159">
        <f t="shared" si="29"/>
        <v>1.3028372900984366E-3</v>
      </c>
      <c r="BY26" s="159">
        <f t="shared" si="30"/>
        <v>1.1295709033760839E-3</v>
      </c>
      <c r="BZ26" s="159">
        <f t="shared" si="31"/>
        <v>1.0622585220325721E-3</v>
      </c>
      <c r="CA26" s="159">
        <f t="shared" si="32"/>
        <v>4.0447620331670486E-4</v>
      </c>
      <c r="CB26" s="159">
        <f t="shared" si="33"/>
        <v>1.3765036806511462E-3</v>
      </c>
      <c r="CC26" s="159">
        <f t="shared" si="34"/>
        <v>2.0473464183697236E-3</v>
      </c>
      <c r="CD26" s="159">
        <f t="shared" si="35"/>
        <v>1.4454609514746714E-3</v>
      </c>
      <c r="CE26" s="159">
        <f t="shared" si="36"/>
        <v>1.4069032050594919E-3</v>
      </c>
      <c r="CF26" s="159">
        <f t="shared" si="37"/>
        <v>2.0148301878634583E-3</v>
      </c>
      <c r="CG26" s="159">
        <f t="shared" si="38"/>
        <v>4.9158532543320957E-4</v>
      </c>
      <c r="CH26" s="159">
        <f t="shared" si="39"/>
        <v>5.2695999843863702E-4</v>
      </c>
      <c r="CI26" s="159">
        <f t="shared" si="40"/>
        <v>1.968869776744888E-4</v>
      </c>
      <c r="CJ26" s="159">
        <f t="shared" si="41"/>
        <v>1.8254480497043426E-3</v>
      </c>
      <c r="CK26" s="159">
        <f t="shared" si="42"/>
        <v>5.1402697673171222E-4</v>
      </c>
      <c r="CL26" s="159">
        <f t="shared" si="43"/>
        <v>3.7393578937667919E-4</v>
      </c>
      <c r="CM26" s="159">
        <f t="shared" si="44"/>
        <v>3.6459912661233261E-4</v>
      </c>
      <c r="CN26" s="159">
        <f t="shared" si="45"/>
        <v>1.4861701472309493E-4</v>
      </c>
      <c r="CO26" s="159">
        <f t="shared" si="46"/>
        <v>1.5983628163775875E-4</v>
      </c>
      <c r="CP26" s="159">
        <f t="shared" si="47"/>
        <v>7.4175520499116408E-3</v>
      </c>
      <c r="CQ26" s="159">
        <f t="shared" si="48"/>
        <v>2.3176616572452777E-2</v>
      </c>
      <c r="CR26" s="159">
        <f t="shared" si="49"/>
        <v>1.021348135985209E-3</v>
      </c>
      <c r="CS26" s="159">
        <f t="shared" si="50"/>
        <v>3.6466142507978421E-4</v>
      </c>
      <c r="CT26" s="159">
        <f t="shared" si="51"/>
        <v>9.8138049316163242E-4</v>
      </c>
      <c r="CU26" s="159">
        <f t="shared" si="52"/>
        <v>7.2179070037453105E-3</v>
      </c>
      <c r="CV26" s="159">
        <f t="shared" si="53"/>
        <v>4.367101407795196E-3</v>
      </c>
      <c r="CW26" s="159">
        <f t="shared" si="54"/>
        <v>1.0378177210337448E-3</v>
      </c>
      <c r="CX26" s="159">
        <f t="shared" si="55"/>
        <v>6.8686084220026958E-3</v>
      </c>
      <c r="CY26" s="159">
        <f t="shared" si="56"/>
        <v>2.9733126127844348E-3</v>
      </c>
      <c r="CZ26" s="159">
        <f t="shared" si="57"/>
        <v>7.907090858188606E-4</v>
      </c>
      <c r="DA26" s="159">
        <f t="shared" si="58"/>
        <v>1.69618020218468E-4</v>
      </c>
      <c r="DB26" s="159">
        <f t="shared" si="59"/>
        <v>2.7501027248833914E-4</v>
      </c>
      <c r="DC26" s="159">
        <f t="shared" si="60"/>
        <v>6.0910518053375199E-4</v>
      </c>
      <c r="DD26" s="159">
        <f t="shared" si="61"/>
        <v>0</v>
      </c>
      <c r="DE26" s="159">
        <f t="shared" si="62"/>
        <v>0</v>
      </c>
      <c r="DF26" s="159">
        <f t="shared" si="63"/>
        <v>1.0252587082315381E-2</v>
      </c>
      <c r="DH26" s="14">
        <v>0</v>
      </c>
      <c r="DI26" s="14">
        <v>0</v>
      </c>
      <c r="DJ26" s="14">
        <v>0</v>
      </c>
      <c r="DK26" s="14">
        <v>0</v>
      </c>
      <c r="DL26" s="14">
        <v>0</v>
      </c>
      <c r="DM26" s="14">
        <v>0</v>
      </c>
      <c r="DN26" s="14">
        <v>0</v>
      </c>
      <c r="DO26" s="14">
        <v>0</v>
      </c>
      <c r="DP26" s="14">
        <v>0</v>
      </c>
      <c r="DQ26" s="14">
        <v>0</v>
      </c>
      <c r="DR26" s="14">
        <v>0</v>
      </c>
      <c r="DS26" s="14">
        <v>0</v>
      </c>
      <c r="DT26" s="14">
        <v>0</v>
      </c>
      <c r="DU26" s="14">
        <v>0</v>
      </c>
      <c r="DV26" s="14">
        <v>0</v>
      </c>
      <c r="DW26" s="14">
        <v>0</v>
      </c>
      <c r="DX26" s="14">
        <v>0</v>
      </c>
      <c r="DY26" s="14">
        <v>0</v>
      </c>
      <c r="DZ26" s="14">
        <v>0</v>
      </c>
      <c r="EA26" s="14">
        <v>0</v>
      </c>
      <c r="EB26" s="14">
        <v>1</v>
      </c>
      <c r="EC26" s="14">
        <v>0</v>
      </c>
      <c r="ED26" s="14">
        <v>0</v>
      </c>
      <c r="EE26" s="14">
        <v>0</v>
      </c>
      <c r="EF26" s="14">
        <v>0</v>
      </c>
      <c r="EG26" s="14">
        <v>0</v>
      </c>
      <c r="EH26" s="14">
        <v>0</v>
      </c>
      <c r="EI26" s="14">
        <v>0</v>
      </c>
      <c r="EJ26" s="14">
        <v>0</v>
      </c>
      <c r="EK26" s="14">
        <v>0</v>
      </c>
      <c r="EL26" s="14">
        <v>0</v>
      </c>
      <c r="EM26" s="14">
        <v>0</v>
      </c>
      <c r="EN26" s="14">
        <v>0</v>
      </c>
      <c r="EO26" s="14">
        <v>0</v>
      </c>
      <c r="EP26" s="14">
        <v>0</v>
      </c>
      <c r="EQ26" s="14">
        <v>0</v>
      </c>
      <c r="ER26" s="14">
        <v>0</v>
      </c>
      <c r="ES26" s="14">
        <v>0</v>
      </c>
      <c r="EU26" s="14">
        <f>IF(EU$5=$C26,-'1'!$BQ26/('1'!$AQ26+'1'!$BG26-'1'!$BE26-'1'!$BC26),0)</f>
        <v>0</v>
      </c>
      <c r="EV26" s="14">
        <f>IF(EV$5=$C26,-'1'!$BQ26/('1'!$AQ26+'1'!$BG26-'1'!$BE26-'1'!$BC26),0)</f>
        <v>0</v>
      </c>
      <c r="EW26" s="14">
        <f>IF(EW$5=$C26,-'1'!$BQ26/('1'!$AQ26+'1'!$BG26-'1'!$BE26-'1'!$BC26),0)</f>
        <v>0</v>
      </c>
      <c r="EX26" s="14">
        <f>IF(EX$5=$C26,-'1'!$BQ26/('1'!$AQ26+'1'!$BG26-'1'!$BE26-'1'!$BC26),0)</f>
        <v>0</v>
      </c>
      <c r="EY26" s="14">
        <f>IF(EY$5=$C26,-'1'!$BQ26/('1'!$AQ26+'1'!$BG26-'1'!$BE26-'1'!$BC26),0)</f>
        <v>0</v>
      </c>
      <c r="EZ26" s="14">
        <f>IF(EZ$5=$C26,-'1'!$BQ26/('1'!$AQ26+'1'!$BG26-'1'!$BE26-'1'!$BC26),0)</f>
        <v>0</v>
      </c>
      <c r="FA26" s="14">
        <f>IF(FA$5=$C26,-'1'!$BQ26/('1'!$AQ26+'1'!$BG26-'1'!$BE26-'1'!$BC26),0)</f>
        <v>0</v>
      </c>
      <c r="FB26" s="14">
        <f>IF(FB$5=$C26,-'1'!$BQ26/('1'!$AQ26+'1'!$BG26-'1'!$BE26-'1'!$BC26),0)</f>
        <v>0</v>
      </c>
      <c r="FC26" s="14">
        <f>IF(FC$5=$C26,-'1'!$BQ26/('1'!$AQ26+'1'!$BG26-'1'!$BE26-'1'!$BC26),0)</f>
        <v>0</v>
      </c>
      <c r="FD26" s="14">
        <f>IF(FD$5=$C26,-'1'!$BQ26/('1'!$AQ26+'1'!$BG26-'1'!$BE26-'1'!$BC26),0)</f>
        <v>0</v>
      </c>
      <c r="FE26" s="14">
        <f>IF(FE$5=$C26,-'1'!$BQ26/('1'!$AQ26+'1'!$BG26-'1'!$BE26-'1'!$BC26),0)</f>
        <v>0</v>
      </c>
      <c r="FF26" s="14">
        <f>IF(FF$5=$C26,-'1'!$BQ26/('1'!$AQ26+'1'!$BG26-'1'!$BE26-'1'!$BC26),0)</f>
        <v>0</v>
      </c>
      <c r="FG26" s="14">
        <f>IF(FG$5=$C26,-'1'!$BQ26/('1'!$AQ26+'1'!$BG26-'1'!$BE26-'1'!$BC26),0)</f>
        <v>0</v>
      </c>
      <c r="FH26" s="14">
        <f>IF(FH$5=$C26,-'1'!$BQ26/('1'!$AQ26+'1'!$BG26-'1'!$BE26-'1'!$BC26),0)</f>
        <v>0</v>
      </c>
      <c r="FI26" s="14">
        <f>IF(FI$5=$C26,-'1'!$BQ26/('1'!$AQ26+'1'!$BG26-'1'!$BE26-'1'!$BC26),0)</f>
        <v>0</v>
      </c>
      <c r="FJ26" s="14">
        <f>IF(FJ$5=$C26,-'1'!$BQ26/('1'!$AQ26+'1'!$BG26-'1'!$BE26-'1'!$BC26),0)</f>
        <v>0</v>
      </c>
      <c r="FK26" s="14">
        <f>IF(FK$5=$C26,-'1'!$BQ26/('1'!$AQ26+'1'!$BG26-'1'!$BE26-'1'!$BC26),0)</f>
        <v>0</v>
      </c>
      <c r="FL26" s="14">
        <f>IF(FL$5=$C26,-'1'!$BQ26/('1'!$AQ26+'1'!$BG26-'1'!$BE26-'1'!$BC26),0)</f>
        <v>0</v>
      </c>
      <c r="FM26" s="14">
        <f>IF(FM$5=$C26,-'1'!$BQ26/('1'!$AQ26+'1'!$BG26-'1'!$BE26-'1'!$BC26),0)</f>
        <v>0</v>
      </c>
      <c r="FN26" s="14">
        <f>IF(FN$5=$C26,-'1'!$BQ26/('1'!$AQ26+'1'!$BG26-'1'!$BE26-'1'!$BC26),0)</f>
        <v>0</v>
      </c>
      <c r="FO26" s="14">
        <f>IF(FO$5=$C26,-'1'!$BQ26/('1'!$AQ26+'1'!$BG26-'1'!$BE26-'1'!$BC26),0)</f>
        <v>0</v>
      </c>
      <c r="FP26" s="14">
        <f>IF(FP$5=$C26,-'1'!$BQ26/('1'!$AQ26+'1'!$BG26-'1'!$BE26-'1'!$BC26),0)</f>
        <v>0</v>
      </c>
      <c r="FQ26" s="14">
        <f>IF(FQ$5=$C26,-'1'!$BQ26/('1'!$AQ26+'1'!$BG26-'1'!$BE26-'1'!$BC26),0)</f>
        <v>0</v>
      </c>
      <c r="FR26" s="14">
        <f>IF(FR$5=$C26,-'1'!$BQ26/('1'!$AQ26+'1'!$BG26-'1'!$BE26-'1'!$BC26),0)</f>
        <v>0</v>
      </c>
      <c r="FS26" s="14">
        <f>IF(FS$5=$C26,-'1'!$BQ26/('1'!$AQ26+'1'!$BG26-'1'!$BE26-'1'!$BC26),0)</f>
        <v>0</v>
      </c>
      <c r="FT26" s="14">
        <f>IF(FT$5=$C26,-'1'!$BQ26/('1'!$AQ26+'1'!$BG26-'1'!$BE26-'1'!$BC26),0)</f>
        <v>0</v>
      </c>
      <c r="FU26" s="14">
        <f>IF(FU$5=$C26,-'1'!$BQ26/('1'!$AQ26+'1'!$BG26-'1'!$BE26-'1'!$BC26),0)</f>
        <v>0</v>
      </c>
      <c r="FV26" s="14">
        <f>IF(FV$5=$C26,-'1'!$BQ26/('1'!$AQ26+'1'!$BG26-'1'!$BE26-'1'!$BC26),0)</f>
        <v>0</v>
      </c>
      <c r="FW26" s="14">
        <f>IF(FW$5=$C26,-'1'!$BQ26/('1'!$AQ26+'1'!$BG26-'1'!$BE26-'1'!$BC26),0)</f>
        <v>0</v>
      </c>
      <c r="FX26" s="14">
        <f>IF(FX$5=$C26,-'1'!$BQ26/('1'!$AQ26+'1'!$BG26-'1'!$BE26-'1'!$BC26),0)</f>
        <v>0</v>
      </c>
      <c r="FY26" s="14">
        <f>IF(FY$5=$C26,-'1'!$BQ26/('1'!$AQ26+'1'!$BG26-'1'!$BE26-'1'!$BC26),0)</f>
        <v>0</v>
      </c>
      <c r="FZ26" s="14">
        <f>IF(FZ$5=$C26,-'1'!$BQ26/('1'!$AQ26+'1'!$BG26-'1'!$BE26-'1'!$BC26),0)</f>
        <v>0</v>
      </c>
      <c r="GA26" s="14">
        <f>IF(GA$5=$C26,-'1'!$BQ26/('1'!$AQ26+'1'!$BG26-'1'!$BE26-'1'!$BC26),0)</f>
        <v>0</v>
      </c>
      <c r="GB26" s="14">
        <f>IF(GB$5=$C26,-'1'!$BQ26/('1'!$AQ26+'1'!$BG26-'1'!$BE26-'1'!$BC26),0)</f>
        <v>0</v>
      </c>
      <c r="GC26" s="14">
        <f>IF(GC$5=$C26,-'1'!$BQ26/('1'!$AQ26+'1'!$BG26-'1'!$BE26-'1'!$BC26),0)</f>
        <v>0</v>
      </c>
      <c r="GD26" s="14">
        <f>IF(GD$5=$C26,-'1'!$BQ26/('1'!$AQ26+'1'!$BG26-'1'!$BE26-'1'!$BC26),0)</f>
        <v>0</v>
      </c>
      <c r="GE26" s="14">
        <f>IF(GE$5=$C26,-'1'!$BQ26/('1'!$AQ26+'1'!$BG26-'1'!$BE26-'1'!$BC26),0)</f>
        <v>0</v>
      </c>
      <c r="GF26" s="14">
        <f>IF(GF$5=$C26,-'1'!$BQ26/('1'!$AQ26+'1'!$BG26-'1'!$BE26-'1'!$BC26),0)</f>
        <v>0</v>
      </c>
      <c r="GH26" s="159">
        <v>1.4434649891454444E-3</v>
      </c>
      <c r="GI26" s="159">
        <v>3.2640810379439065E-3</v>
      </c>
      <c r="GJ26" s="159">
        <v>1.0418863590641368E-3</v>
      </c>
      <c r="GK26" s="159">
        <v>2.3517689647923673E-3</v>
      </c>
      <c r="GL26" s="159">
        <v>2.1114006023303902E-3</v>
      </c>
      <c r="GM26" s="159">
        <v>1.9022729499452416E-3</v>
      </c>
      <c r="GN26" s="159">
        <v>1.1750872747958733E-3</v>
      </c>
      <c r="GO26" s="159">
        <v>2.1736136031363551E-3</v>
      </c>
      <c r="GP26" s="159">
        <v>3.1790638974786367E-3</v>
      </c>
      <c r="GQ26" s="159">
        <v>2.0224499383907262E-3</v>
      </c>
      <c r="GR26" s="159">
        <v>2.0899313881423687E-3</v>
      </c>
      <c r="GS26" s="159">
        <v>2.9591934900651449E-3</v>
      </c>
      <c r="GT26" s="159">
        <v>1.2764614064091628E-3</v>
      </c>
      <c r="GU26" s="159">
        <v>1.3426568312018201E-3</v>
      </c>
      <c r="GV26" s="159">
        <v>1.0853399375032021E-3</v>
      </c>
      <c r="GW26" s="159">
        <v>2.5819327355022579E-3</v>
      </c>
      <c r="GX26" s="159">
        <v>1.0876000787647013E-3</v>
      </c>
      <c r="GY26" s="159">
        <v>1.0494677059664811E-3</v>
      </c>
      <c r="GZ26" s="159">
        <v>9.0909355433354676E-4</v>
      </c>
      <c r="HA26" s="159">
        <v>1.5700798645726819E-3</v>
      </c>
      <c r="HB26" s="159">
        <v>1.0010787623142858</v>
      </c>
      <c r="HC26" s="159">
        <v>8.410366888779941E-3</v>
      </c>
      <c r="HD26" s="159">
        <v>2.5742899491415071E-2</v>
      </c>
      <c r="HE26" s="159">
        <v>2.1828940373606167E-3</v>
      </c>
      <c r="HF26" s="159">
        <v>2.2812204331697952E-3</v>
      </c>
      <c r="HG26" s="159">
        <v>2.5724120864749206E-3</v>
      </c>
      <c r="HH26" s="159">
        <v>7.9161200922788135E-3</v>
      </c>
      <c r="HI26" s="159">
        <v>5.9183177573299169E-3</v>
      </c>
      <c r="HJ26" s="159">
        <v>2.5298112793969104E-3</v>
      </c>
      <c r="HK26" s="159">
        <v>7.5906777076029802E-3</v>
      </c>
      <c r="HL26" s="159">
        <v>4.207217055938915E-3</v>
      </c>
      <c r="HM26" s="159">
        <v>1.9114401701914251E-3</v>
      </c>
      <c r="HN26" s="159">
        <v>2.2787326270288359E-3</v>
      </c>
      <c r="HO26" s="159">
        <v>1.6869304441964089E-3</v>
      </c>
      <c r="HP26" s="159">
        <v>2.1380592389446959E-3</v>
      </c>
      <c r="HQ26" s="159">
        <v>7.1250240148580603E-4</v>
      </c>
      <c r="HR26" s="159">
        <v>2.1762130235560328E-3</v>
      </c>
      <c r="HS26" s="159">
        <v>1.1280153212690026E-2</v>
      </c>
      <c r="HU26" s="159">
        <v>1.0695930024470258E-4</v>
      </c>
      <c r="HV26" s="159">
        <v>2.9659153932758736E-5</v>
      </c>
      <c r="HW26" s="159">
        <v>9.8593273273028117E-5</v>
      </c>
      <c r="HX26" s="159">
        <v>4.9046806624515999E-5</v>
      </c>
      <c r="HY26" s="159">
        <v>1.0928419732526837E-4</v>
      </c>
      <c r="HZ26" s="159">
        <v>1.1151355648596853E-4</v>
      </c>
      <c r="IA26" s="159">
        <v>1.8398778147926095E-5</v>
      </c>
      <c r="IB26" s="159">
        <v>1.7114868463584379E-4</v>
      </c>
      <c r="IC26" s="159">
        <v>5.6463183952135793E-4</v>
      </c>
      <c r="ID26" s="159">
        <v>2.3705716829811515E-4</v>
      </c>
      <c r="IE26" s="159">
        <v>6.1274496364645061E-5</v>
      </c>
      <c r="IF26" s="159">
        <v>1.7574425839411194E-4</v>
      </c>
      <c r="IG26" s="159">
        <v>1.696744985910309E-4</v>
      </c>
      <c r="IH26" s="159">
        <v>1.0193986883069237E-4</v>
      </c>
      <c r="II26" s="159">
        <v>1.3406369956308085E-4</v>
      </c>
      <c r="IJ26" s="159">
        <v>1.0950501612272714E-4</v>
      </c>
      <c r="IK26" s="159">
        <v>1.37558124218139E-4</v>
      </c>
      <c r="IL26" s="159">
        <v>1.8770336864574962E-4</v>
      </c>
      <c r="IM26" s="159">
        <v>1.6095200440079089E-4</v>
      </c>
      <c r="IN26" s="159">
        <v>4.0408882484387017E-4</v>
      </c>
      <c r="IO26" s="159">
        <v>1.0010787623142858</v>
      </c>
      <c r="IP26" s="159">
        <v>4.2410009095561769E-3</v>
      </c>
      <c r="IQ26" s="159">
        <v>2.3522327776667032E-2</v>
      </c>
      <c r="IR26" s="159">
        <v>1.2700335080941018E-3</v>
      </c>
      <c r="IS26" s="159">
        <v>1.8653491570007087E-3</v>
      </c>
      <c r="IT26" s="159">
        <v>2.4449967704125585E-3</v>
      </c>
      <c r="IU26" s="159">
        <v>7.708509190515884E-3</v>
      </c>
      <c r="IV26" s="159">
        <v>3.1823305264842734E-3</v>
      </c>
      <c r="IW26" s="159">
        <v>2.1000923402102823E-3</v>
      </c>
      <c r="IX26" s="159">
        <v>7.5906777076029802E-3</v>
      </c>
      <c r="IY26" s="159">
        <v>4.041793838817395E-3</v>
      </c>
      <c r="IZ26" s="159">
        <v>1.8839322908418249E-3</v>
      </c>
      <c r="JA26" s="159">
        <v>1.7920629606719349E-3</v>
      </c>
      <c r="JB26" s="159">
        <v>1.5593309938241498E-3</v>
      </c>
      <c r="JC26" s="159">
        <v>1.7400128641816722E-3</v>
      </c>
      <c r="JD26" s="159">
        <v>7.1250240148580603E-4</v>
      </c>
      <c r="JE26" s="159">
        <v>2.1557199547527699E-3</v>
      </c>
      <c r="JF26" s="159">
        <v>7.2312527282036307E-3</v>
      </c>
    </row>
    <row r="27" spans="1:266">
      <c r="A27" s="15"/>
      <c r="B27" s="15" t="s">
        <v>151</v>
      </c>
      <c r="C27" s="15" t="s">
        <v>17</v>
      </c>
      <c r="D27" s="14">
        <v>960</v>
      </c>
      <c r="E27" s="14">
        <v>364</v>
      </c>
      <c r="F27" s="14">
        <v>12886</v>
      </c>
      <c r="G27" s="14">
        <v>1540</v>
      </c>
      <c r="H27" s="14">
        <v>4295</v>
      </c>
      <c r="I27" s="14">
        <v>5682</v>
      </c>
      <c r="J27" s="14">
        <v>882</v>
      </c>
      <c r="K27" s="14">
        <v>7068</v>
      </c>
      <c r="L27" s="14">
        <v>6931</v>
      </c>
      <c r="M27" s="14">
        <v>5436</v>
      </c>
      <c r="N27" s="14">
        <v>2960</v>
      </c>
      <c r="O27" s="14">
        <v>6400</v>
      </c>
      <c r="P27" s="14">
        <v>2732</v>
      </c>
      <c r="Q27" s="14">
        <v>2945</v>
      </c>
      <c r="R27" s="14">
        <v>3647</v>
      </c>
      <c r="S27" s="14">
        <v>5971</v>
      </c>
      <c r="T27" s="14">
        <v>3569</v>
      </c>
      <c r="U27" s="14">
        <v>1874</v>
      </c>
      <c r="V27" s="14">
        <v>21822</v>
      </c>
      <c r="W27" s="14">
        <v>17643</v>
      </c>
      <c r="X27" s="14">
        <v>20183</v>
      </c>
      <c r="Y27" s="14">
        <v>61155</v>
      </c>
      <c r="Z27" s="14">
        <v>31874</v>
      </c>
      <c r="AA27" s="14">
        <v>24471</v>
      </c>
      <c r="AB27" s="14">
        <v>234545</v>
      </c>
      <c r="AC27" s="14">
        <v>48021</v>
      </c>
      <c r="AD27" s="14">
        <v>48395</v>
      </c>
      <c r="AE27" s="14">
        <v>131572</v>
      </c>
      <c r="AF27" s="14">
        <v>77166</v>
      </c>
      <c r="AG27" s="14">
        <v>96771</v>
      </c>
      <c r="AH27" s="14">
        <v>114189</v>
      </c>
      <c r="AI27" s="14">
        <v>84349</v>
      </c>
      <c r="AJ27" s="14">
        <v>2358</v>
      </c>
      <c r="AK27" s="14">
        <v>120385</v>
      </c>
      <c r="AL27" s="14">
        <v>297043</v>
      </c>
      <c r="AM27" s="14">
        <v>0</v>
      </c>
      <c r="AN27" s="14">
        <v>2948</v>
      </c>
      <c r="AO27" s="14">
        <v>391260</v>
      </c>
      <c r="AP27" s="14">
        <v>1511032</v>
      </c>
      <c r="AQ27" s="14">
        <v>1902292</v>
      </c>
      <c r="AR27" s="14">
        <v>1553</v>
      </c>
      <c r="AS27" s="14">
        <v>851790</v>
      </c>
      <c r="AT27" s="14">
        <v>0</v>
      </c>
      <c r="AU27" s="14">
        <v>0</v>
      </c>
      <c r="AV27" s="14">
        <v>0</v>
      </c>
      <c r="AW27" s="14">
        <v>0</v>
      </c>
      <c r="AX27" s="14">
        <v>853343</v>
      </c>
      <c r="AY27" s="14">
        <v>2755635</v>
      </c>
      <c r="AZ27" s="14">
        <v>0</v>
      </c>
      <c r="BA27" s="14">
        <v>0</v>
      </c>
      <c r="BB27" s="14">
        <v>2958</v>
      </c>
      <c r="BC27" s="14">
        <v>2958</v>
      </c>
      <c r="BD27" s="14">
        <v>671</v>
      </c>
      <c r="BE27" s="14">
        <v>671</v>
      </c>
      <c r="BF27" s="14">
        <v>3629</v>
      </c>
      <c r="BG27" s="14">
        <v>856972</v>
      </c>
      <c r="BH27" s="14">
        <v>2759264</v>
      </c>
      <c r="BI27" s="14">
        <v>-1364707</v>
      </c>
      <c r="BJ27" s="14">
        <v>0</v>
      </c>
      <c r="BK27" s="14">
        <v>-1330</v>
      </c>
      <c r="BL27" s="14">
        <v>-1366037</v>
      </c>
      <c r="BM27" s="14">
        <v>-45</v>
      </c>
      <c r="BN27" s="14">
        <v>0</v>
      </c>
      <c r="BO27" s="14">
        <v>0</v>
      </c>
      <c r="BP27" s="14">
        <v>-45</v>
      </c>
      <c r="BQ27" s="14">
        <v>-1366082</v>
      </c>
      <c r="BR27" s="14">
        <v>-509110</v>
      </c>
      <c r="BS27" s="14">
        <v>1393182</v>
      </c>
      <c r="BU27" s="159">
        <f t="shared" si="26"/>
        <v>9.4380431790475443E-3</v>
      </c>
      <c r="BV27" s="159">
        <f t="shared" si="27"/>
        <v>3.8123167155425221E-2</v>
      </c>
      <c r="BW27" s="159">
        <f t="shared" si="28"/>
        <v>1.1090168943051646E-2</v>
      </c>
      <c r="BX27" s="159">
        <f t="shared" si="29"/>
        <v>1.8577494692144373E-2</v>
      </c>
      <c r="BY27" s="159">
        <f t="shared" si="30"/>
        <v>1.5066792018634412E-2</v>
      </c>
      <c r="BZ27" s="159">
        <f t="shared" si="31"/>
        <v>1.1115567075854649E-2</v>
      </c>
      <c r="CA27" s="159">
        <f t="shared" si="32"/>
        <v>2.9729000943777808E-2</v>
      </c>
      <c r="CB27" s="159">
        <f t="shared" si="33"/>
        <v>3.525046382189239E-2</v>
      </c>
      <c r="CC27" s="159">
        <f t="shared" si="34"/>
        <v>4.2485503071019629E-2</v>
      </c>
      <c r="CD27" s="159">
        <f t="shared" si="35"/>
        <v>3.2739690550901306E-2</v>
      </c>
      <c r="CE27" s="159">
        <f t="shared" si="36"/>
        <v>3.966127130453425E-2</v>
      </c>
      <c r="CF27" s="159">
        <f t="shared" si="37"/>
        <v>2.7671487558639775E-2</v>
      </c>
      <c r="CG27" s="159">
        <f t="shared" si="38"/>
        <v>1.0174326583966125E-2</v>
      </c>
      <c r="CH27" s="159">
        <f t="shared" si="39"/>
        <v>8.2110962719671218E-3</v>
      </c>
      <c r="CI27" s="159">
        <f t="shared" si="40"/>
        <v>6.710717827839819E-3</v>
      </c>
      <c r="CJ27" s="159">
        <f t="shared" si="41"/>
        <v>1.9463839829972553E-2</v>
      </c>
      <c r="CK27" s="159">
        <f t="shared" si="42"/>
        <v>5.317571825957915E-3</v>
      </c>
      <c r="CL27" s="159">
        <f t="shared" si="43"/>
        <v>3.32111691607534E-3</v>
      </c>
      <c r="CM27" s="159">
        <f t="shared" si="44"/>
        <v>1.1253581528902861E-2</v>
      </c>
      <c r="CN27" s="159">
        <f t="shared" si="45"/>
        <v>1.358575124745888E-2</v>
      </c>
      <c r="CO27" s="159">
        <f t="shared" si="46"/>
        <v>2.4182726179122075E-3</v>
      </c>
      <c r="CP27" s="159">
        <f t="shared" si="47"/>
        <v>4.3895915967906561E-2</v>
      </c>
      <c r="CQ27" s="159">
        <f t="shared" si="48"/>
        <v>4.8828837109548537E-2</v>
      </c>
      <c r="CR27" s="159">
        <f t="shared" si="49"/>
        <v>5.3290853381010764E-2</v>
      </c>
      <c r="CS27" s="159">
        <f t="shared" si="50"/>
        <v>9.71484710873898E-3</v>
      </c>
      <c r="CT27" s="159">
        <f t="shared" si="51"/>
        <v>4.3061835400324154E-3</v>
      </c>
      <c r="CU27" s="159">
        <f t="shared" si="52"/>
        <v>3.2725064356363001E-3</v>
      </c>
      <c r="CV27" s="159">
        <f t="shared" si="53"/>
        <v>1.7426023304716876E-2</v>
      </c>
      <c r="CW27" s="159">
        <f t="shared" si="54"/>
        <v>3.4237203309516458E-3</v>
      </c>
      <c r="CX27" s="159">
        <f t="shared" si="55"/>
        <v>1.4508591570201098E-2</v>
      </c>
      <c r="CY27" s="159">
        <f t="shared" si="56"/>
        <v>1.6216248456858279E-2</v>
      </c>
      <c r="CZ27" s="159">
        <f t="shared" si="57"/>
        <v>1.1587130069446677E-2</v>
      </c>
      <c r="DA27" s="159">
        <f t="shared" si="58"/>
        <v>3.9995929167514757E-3</v>
      </c>
      <c r="DB27" s="159">
        <f t="shared" si="59"/>
        <v>4.68740077212356E-3</v>
      </c>
      <c r="DC27" s="159">
        <f t="shared" si="60"/>
        <v>2.9607335974682913E-2</v>
      </c>
      <c r="DD27" s="159">
        <f t="shared" si="61"/>
        <v>0</v>
      </c>
      <c r="DE27" s="159">
        <f t="shared" si="62"/>
        <v>3.9285033708104733E-3</v>
      </c>
      <c r="DF27" s="159">
        <f t="shared" si="63"/>
        <v>1.2741525522666814E-2</v>
      </c>
      <c r="DH27" s="14">
        <v>0</v>
      </c>
      <c r="DI27" s="14">
        <v>0</v>
      </c>
      <c r="DJ27" s="14">
        <v>0</v>
      </c>
      <c r="DK27" s="14">
        <v>0</v>
      </c>
      <c r="DL27" s="14">
        <v>0</v>
      </c>
      <c r="DM27" s="14">
        <v>0</v>
      </c>
      <c r="DN27" s="14">
        <v>0</v>
      </c>
      <c r="DO27" s="14">
        <v>0</v>
      </c>
      <c r="DP27" s="14">
        <v>0</v>
      </c>
      <c r="DQ27" s="14">
        <v>0</v>
      </c>
      <c r="DR27" s="14">
        <v>0</v>
      </c>
      <c r="DS27" s="14">
        <v>0</v>
      </c>
      <c r="DT27" s="14">
        <v>0</v>
      </c>
      <c r="DU27" s="14">
        <v>0</v>
      </c>
      <c r="DV27" s="14">
        <v>0</v>
      </c>
      <c r="DW27" s="14">
        <v>0</v>
      </c>
      <c r="DX27" s="14">
        <v>0</v>
      </c>
      <c r="DY27" s="14">
        <v>0</v>
      </c>
      <c r="DZ27" s="14">
        <v>0</v>
      </c>
      <c r="EA27" s="14">
        <v>0</v>
      </c>
      <c r="EB27" s="14">
        <v>0</v>
      </c>
      <c r="EC27" s="14">
        <v>1</v>
      </c>
      <c r="ED27" s="14">
        <v>0</v>
      </c>
      <c r="EE27" s="14">
        <v>0</v>
      </c>
      <c r="EF27" s="14">
        <v>0</v>
      </c>
      <c r="EG27" s="14">
        <v>0</v>
      </c>
      <c r="EH27" s="14">
        <v>0</v>
      </c>
      <c r="EI27" s="14">
        <v>0</v>
      </c>
      <c r="EJ27" s="14">
        <v>0</v>
      </c>
      <c r="EK27" s="14">
        <v>0</v>
      </c>
      <c r="EL27" s="14">
        <v>0</v>
      </c>
      <c r="EM27" s="14">
        <v>0</v>
      </c>
      <c r="EN27" s="14">
        <v>0</v>
      </c>
      <c r="EO27" s="14">
        <v>0</v>
      </c>
      <c r="EP27" s="14">
        <v>0</v>
      </c>
      <c r="EQ27" s="14">
        <v>0</v>
      </c>
      <c r="ER27" s="14">
        <v>0</v>
      </c>
      <c r="ES27" s="14">
        <v>0</v>
      </c>
      <c r="EU27" s="14">
        <f>IF(EU$5=$C27,-'1'!$BQ27/('1'!$AQ27+'1'!$BG27-'1'!$BE27-'1'!$BC27),0)</f>
        <v>0</v>
      </c>
      <c r="EV27" s="14">
        <f>IF(EV$5=$C27,-'1'!$BQ27/('1'!$AQ27+'1'!$BG27-'1'!$BE27-'1'!$BC27),0)</f>
        <v>0</v>
      </c>
      <c r="EW27" s="14">
        <f>IF(EW$5=$C27,-'1'!$BQ27/('1'!$AQ27+'1'!$BG27-'1'!$BE27-'1'!$BC27),0)</f>
        <v>0</v>
      </c>
      <c r="EX27" s="14">
        <f>IF(EX$5=$C27,-'1'!$BQ27/('1'!$AQ27+'1'!$BG27-'1'!$BE27-'1'!$BC27),0)</f>
        <v>0</v>
      </c>
      <c r="EY27" s="14">
        <f>IF(EY$5=$C27,-'1'!$BQ27/('1'!$AQ27+'1'!$BG27-'1'!$BE27-'1'!$BC27),0)</f>
        <v>0</v>
      </c>
      <c r="EZ27" s="14">
        <f>IF(EZ$5=$C27,-'1'!$BQ27/('1'!$AQ27+'1'!$BG27-'1'!$BE27-'1'!$BC27),0)</f>
        <v>0</v>
      </c>
      <c r="FA27" s="14">
        <f>IF(FA$5=$C27,-'1'!$BQ27/('1'!$AQ27+'1'!$BG27-'1'!$BE27-'1'!$BC27),0)</f>
        <v>0</v>
      </c>
      <c r="FB27" s="14">
        <f>IF(FB$5=$C27,-'1'!$BQ27/('1'!$AQ27+'1'!$BG27-'1'!$BE27-'1'!$BC27),0)</f>
        <v>0</v>
      </c>
      <c r="FC27" s="14">
        <f>IF(FC$5=$C27,-'1'!$BQ27/('1'!$AQ27+'1'!$BG27-'1'!$BE27-'1'!$BC27),0)</f>
        <v>0</v>
      </c>
      <c r="FD27" s="14">
        <f>IF(FD$5=$C27,-'1'!$BQ27/('1'!$AQ27+'1'!$BG27-'1'!$BE27-'1'!$BC27),0)</f>
        <v>0</v>
      </c>
      <c r="FE27" s="14">
        <f>IF(FE$5=$C27,-'1'!$BQ27/('1'!$AQ27+'1'!$BG27-'1'!$BE27-'1'!$BC27),0)</f>
        <v>0</v>
      </c>
      <c r="FF27" s="14">
        <f>IF(FF$5=$C27,-'1'!$BQ27/('1'!$AQ27+'1'!$BG27-'1'!$BE27-'1'!$BC27),0)</f>
        <v>0</v>
      </c>
      <c r="FG27" s="14">
        <f>IF(FG$5=$C27,-'1'!$BQ27/('1'!$AQ27+'1'!$BG27-'1'!$BE27-'1'!$BC27),0)</f>
        <v>0</v>
      </c>
      <c r="FH27" s="14">
        <f>IF(FH$5=$C27,-'1'!$BQ27/('1'!$AQ27+'1'!$BG27-'1'!$BE27-'1'!$BC27),0)</f>
        <v>0</v>
      </c>
      <c r="FI27" s="14">
        <f>IF(FI$5=$C27,-'1'!$BQ27/('1'!$AQ27+'1'!$BG27-'1'!$BE27-'1'!$BC27),0)</f>
        <v>0</v>
      </c>
      <c r="FJ27" s="14">
        <f>IF(FJ$5=$C27,-'1'!$BQ27/('1'!$AQ27+'1'!$BG27-'1'!$BE27-'1'!$BC27),0)</f>
        <v>0</v>
      </c>
      <c r="FK27" s="14">
        <f>IF(FK$5=$C27,-'1'!$BQ27/('1'!$AQ27+'1'!$BG27-'1'!$BE27-'1'!$BC27),0)</f>
        <v>0</v>
      </c>
      <c r="FL27" s="14">
        <f>IF(FL$5=$C27,-'1'!$BQ27/('1'!$AQ27+'1'!$BG27-'1'!$BE27-'1'!$BC27),0)</f>
        <v>0</v>
      </c>
      <c r="FM27" s="14">
        <f>IF(FM$5=$C27,-'1'!$BQ27/('1'!$AQ27+'1'!$BG27-'1'!$BE27-'1'!$BC27),0)</f>
        <v>0</v>
      </c>
      <c r="FN27" s="14">
        <f>IF(FN$5=$C27,-'1'!$BQ27/('1'!$AQ27+'1'!$BG27-'1'!$BE27-'1'!$BC27),0)</f>
        <v>0</v>
      </c>
      <c r="FO27" s="14">
        <f>IF(FO$5=$C27,-'1'!$BQ27/('1'!$AQ27+'1'!$BG27-'1'!$BE27-'1'!$BC27),0)</f>
        <v>0</v>
      </c>
      <c r="FP27" s="14">
        <f>IF(FP$5=$C27,-'1'!$BQ27/('1'!$AQ27+'1'!$BG27-'1'!$BE27-'1'!$BC27),0)</f>
        <v>0.49574127197542489</v>
      </c>
      <c r="FQ27" s="14">
        <f>IF(FQ$5=$C27,-'1'!$BQ27/('1'!$AQ27+'1'!$BG27-'1'!$BE27-'1'!$BC27),0)</f>
        <v>0</v>
      </c>
      <c r="FR27" s="14">
        <f>IF(FR$5=$C27,-'1'!$BQ27/('1'!$AQ27+'1'!$BG27-'1'!$BE27-'1'!$BC27),0)</f>
        <v>0</v>
      </c>
      <c r="FS27" s="14">
        <f>IF(FS$5=$C27,-'1'!$BQ27/('1'!$AQ27+'1'!$BG27-'1'!$BE27-'1'!$BC27),0)</f>
        <v>0</v>
      </c>
      <c r="FT27" s="14">
        <f>IF(FT$5=$C27,-'1'!$BQ27/('1'!$AQ27+'1'!$BG27-'1'!$BE27-'1'!$BC27),0)</f>
        <v>0</v>
      </c>
      <c r="FU27" s="14">
        <f>IF(FU$5=$C27,-'1'!$BQ27/('1'!$AQ27+'1'!$BG27-'1'!$BE27-'1'!$BC27),0)</f>
        <v>0</v>
      </c>
      <c r="FV27" s="14">
        <f>IF(FV$5=$C27,-'1'!$BQ27/('1'!$AQ27+'1'!$BG27-'1'!$BE27-'1'!$BC27),0)</f>
        <v>0</v>
      </c>
      <c r="FW27" s="14">
        <f>IF(FW$5=$C27,-'1'!$BQ27/('1'!$AQ27+'1'!$BG27-'1'!$BE27-'1'!$BC27),0)</f>
        <v>0</v>
      </c>
      <c r="FX27" s="14">
        <f>IF(FX$5=$C27,-'1'!$BQ27/('1'!$AQ27+'1'!$BG27-'1'!$BE27-'1'!$BC27),0)</f>
        <v>0</v>
      </c>
      <c r="FY27" s="14">
        <f>IF(FY$5=$C27,-'1'!$BQ27/('1'!$AQ27+'1'!$BG27-'1'!$BE27-'1'!$BC27),0)</f>
        <v>0</v>
      </c>
      <c r="FZ27" s="14">
        <f>IF(FZ$5=$C27,-'1'!$BQ27/('1'!$AQ27+'1'!$BG27-'1'!$BE27-'1'!$BC27),0)</f>
        <v>0</v>
      </c>
      <c r="GA27" s="14">
        <f>IF(GA$5=$C27,-'1'!$BQ27/('1'!$AQ27+'1'!$BG27-'1'!$BE27-'1'!$BC27),0)</f>
        <v>0</v>
      </c>
      <c r="GB27" s="14">
        <f>IF(GB$5=$C27,-'1'!$BQ27/('1'!$AQ27+'1'!$BG27-'1'!$BE27-'1'!$BC27),0)</f>
        <v>0</v>
      </c>
      <c r="GC27" s="14">
        <f>IF(GC$5=$C27,-'1'!$BQ27/('1'!$AQ27+'1'!$BG27-'1'!$BE27-'1'!$BC27),0)</f>
        <v>0</v>
      </c>
      <c r="GD27" s="14">
        <f>IF(GD$5=$C27,-'1'!$BQ27/('1'!$AQ27+'1'!$BG27-'1'!$BE27-'1'!$BC27),0)</f>
        <v>0</v>
      </c>
      <c r="GE27" s="14">
        <f>IF(GE$5=$C27,-'1'!$BQ27/('1'!$AQ27+'1'!$BG27-'1'!$BE27-'1'!$BC27),0)</f>
        <v>0</v>
      </c>
      <c r="GF27" s="14">
        <f>IF(GF$5=$C27,-'1'!$BQ27/('1'!$AQ27+'1'!$BG27-'1'!$BE27-'1'!$BC27),0)</f>
        <v>0</v>
      </c>
      <c r="GH27" s="159">
        <v>5.9580521894944359E-3</v>
      </c>
      <c r="GI27" s="159">
        <v>2.2387930914142748E-2</v>
      </c>
      <c r="GJ27" s="159">
        <v>7.1331744817039154E-3</v>
      </c>
      <c r="GK27" s="159">
        <v>1.0996937058163941E-2</v>
      </c>
      <c r="GL27" s="159">
        <v>9.3520882968868412E-3</v>
      </c>
      <c r="GM27" s="159">
        <v>7.0837544408658788E-3</v>
      </c>
      <c r="GN27" s="159">
        <v>1.6362836900345758E-2</v>
      </c>
      <c r="GO27" s="159">
        <v>1.9474934311432771E-2</v>
      </c>
      <c r="GP27" s="159">
        <v>2.3987512525448649E-2</v>
      </c>
      <c r="GQ27" s="159">
        <v>1.8604163525109244E-2</v>
      </c>
      <c r="GR27" s="159">
        <v>2.1490615529361597E-2</v>
      </c>
      <c r="GS27" s="159">
        <v>1.5828031385185359E-2</v>
      </c>
      <c r="GT27" s="159">
        <v>6.6955957263790796E-3</v>
      </c>
      <c r="GU27" s="159">
        <v>5.5513861370946353E-3</v>
      </c>
      <c r="GV27" s="159">
        <v>4.7821734667635599E-3</v>
      </c>
      <c r="GW27" s="159">
        <v>1.1210447858437007E-2</v>
      </c>
      <c r="GX27" s="159">
        <v>3.7900904315394668E-3</v>
      </c>
      <c r="GY27" s="159">
        <v>2.7888711017719334E-3</v>
      </c>
      <c r="GZ27" s="159">
        <v>7.1940273100044461E-3</v>
      </c>
      <c r="HA27" s="159">
        <v>8.7145528350133297E-3</v>
      </c>
      <c r="HB27" s="159">
        <v>3.0733466586768806E-3</v>
      </c>
      <c r="HC27" s="159">
        <v>1.0237588960217501</v>
      </c>
      <c r="HD27" s="159">
        <v>2.8571256347271069E-2</v>
      </c>
      <c r="HE27" s="159">
        <v>2.8745342259743459E-2</v>
      </c>
      <c r="HF27" s="159">
        <v>6.6451733901270633E-3</v>
      </c>
      <c r="HG27" s="159">
        <v>3.868748803650875E-3</v>
      </c>
      <c r="HH27" s="159">
        <v>2.3340913307719736E-3</v>
      </c>
      <c r="HI27" s="159">
        <v>1.1277593325833656E-2</v>
      </c>
      <c r="HJ27" s="159">
        <v>3.9425148101560311E-3</v>
      </c>
      <c r="HK27" s="159">
        <v>9.1266185155597212E-3</v>
      </c>
      <c r="HL27" s="159">
        <v>9.8416512380190297E-3</v>
      </c>
      <c r="HM27" s="159">
        <v>7.4928236539955452E-3</v>
      </c>
      <c r="HN27" s="159">
        <v>4.3629652417145996E-3</v>
      </c>
      <c r="HO27" s="159">
        <v>4.2756919536498595E-3</v>
      </c>
      <c r="HP27" s="159">
        <v>1.7520717436378938E-2</v>
      </c>
      <c r="HQ27" s="159">
        <v>2.2159265989801702E-3</v>
      </c>
      <c r="HR27" s="159">
        <v>5.0238268473891913E-3</v>
      </c>
      <c r="HS27" s="159">
        <v>7.8981320435008683E-3</v>
      </c>
      <c r="HU27" s="159">
        <v>4.4148565971594299E-4</v>
      </c>
      <c r="HV27" s="159">
        <v>2.034284938087186E-4</v>
      </c>
      <c r="HW27" s="159">
        <v>6.7500933749678916E-4</v>
      </c>
      <c r="HX27" s="159">
        <v>2.2934423126948612E-4</v>
      </c>
      <c r="HY27" s="159">
        <v>4.8405568403848894E-4</v>
      </c>
      <c r="HZ27" s="159">
        <v>4.1525831032658404E-4</v>
      </c>
      <c r="IA27" s="159">
        <v>2.5619901811332045E-4</v>
      </c>
      <c r="IB27" s="159">
        <v>1.5334415399138855E-3</v>
      </c>
      <c r="IC27" s="159">
        <v>4.2604092775636645E-3</v>
      </c>
      <c r="ID27" s="159">
        <v>2.1806474613293696E-3</v>
      </c>
      <c r="IE27" s="159">
        <v>6.3008127950952046E-4</v>
      </c>
      <c r="IF27" s="159">
        <v>9.4001478678803531E-4</v>
      </c>
      <c r="IG27" s="159">
        <v>8.9001660523174329E-4</v>
      </c>
      <c r="IH27" s="159">
        <v>4.214834062531108E-4</v>
      </c>
      <c r="II27" s="159">
        <v>5.9070512818462943E-4</v>
      </c>
      <c r="IJ27" s="159">
        <v>4.7545788339150284E-4</v>
      </c>
      <c r="IK27" s="159">
        <v>4.7936529295938021E-4</v>
      </c>
      <c r="IL27" s="159">
        <v>4.9880572555521254E-4</v>
      </c>
      <c r="IM27" s="159">
        <v>1.2736787206769856E-3</v>
      </c>
      <c r="IN27" s="159">
        <v>2.242849866174651E-3</v>
      </c>
      <c r="IO27" s="159">
        <v>3.0733466586768806E-3</v>
      </c>
      <c r="IP27" s="159">
        <v>0.51623935871177096</v>
      </c>
      <c r="IQ27" s="159">
        <v>2.6106711756218943E-2</v>
      </c>
      <c r="IR27" s="159">
        <v>1.6724379308695015E-2</v>
      </c>
      <c r="IS27" s="159">
        <v>5.4337443243804382E-3</v>
      </c>
      <c r="IT27" s="159">
        <v>3.6771240425269472E-3</v>
      </c>
      <c r="IU27" s="159">
        <v>2.2728766447477865E-3</v>
      </c>
      <c r="IV27" s="159">
        <v>6.0640592441368489E-3</v>
      </c>
      <c r="IW27" s="159">
        <v>3.2728311480799814E-3</v>
      </c>
      <c r="IX27" s="159">
        <v>9.1266185155597212E-3</v>
      </c>
      <c r="IY27" s="159">
        <v>9.4546881724260727E-3</v>
      </c>
      <c r="IZ27" s="159">
        <v>7.3849930808621471E-3</v>
      </c>
      <c r="JA27" s="159">
        <v>3.4311653397311316E-3</v>
      </c>
      <c r="JB27" s="159">
        <v>3.9522785342502795E-3</v>
      </c>
      <c r="JC27" s="159">
        <v>1.4258853624672675E-2</v>
      </c>
      <c r="JD27" s="159">
        <v>2.2159265989801702E-3</v>
      </c>
      <c r="JE27" s="159">
        <v>4.9765182300227744E-3</v>
      </c>
      <c r="JF27" s="159">
        <v>5.0631749241691459E-3</v>
      </c>
    </row>
    <row r="28" spans="1:266">
      <c r="A28" s="15"/>
      <c r="B28" s="15" t="s">
        <v>152</v>
      </c>
      <c r="C28" s="15" t="s">
        <v>18</v>
      </c>
      <c r="D28" s="14">
        <v>92</v>
      </c>
      <c r="E28" s="14">
        <v>18</v>
      </c>
      <c r="F28" s="14">
        <v>1879</v>
      </c>
      <c r="G28" s="14">
        <v>88</v>
      </c>
      <c r="H28" s="14">
        <v>319</v>
      </c>
      <c r="I28" s="14">
        <v>891</v>
      </c>
      <c r="J28" s="14">
        <v>9</v>
      </c>
      <c r="K28" s="14">
        <v>159</v>
      </c>
      <c r="L28" s="14">
        <v>202</v>
      </c>
      <c r="M28" s="14">
        <v>151</v>
      </c>
      <c r="N28" s="14">
        <v>62</v>
      </c>
      <c r="O28" s="14">
        <v>140</v>
      </c>
      <c r="P28" s="14">
        <v>142</v>
      </c>
      <c r="Q28" s="14">
        <v>170</v>
      </c>
      <c r="R28" s="14">
        <v>193</v>
      </c>
      <c r="S28" s="14">
        <v>254</v>
      </c>
      <c r="T28" s="14">
        <v>291</v>
      </c>
      <c r="U28" s="14">
        <v>95</v>
      </c>
      <c r="V28" s="14">
        <v>680</v>
      </c>
      <c r="W28" s="14">
        <v>685</v>
      </c>
      <c r="X28" s="14">
        <v>5124</v>
      </c>
      <c r="Y28" s="14">
        <v>3080</v>
      </c>
      <c r="Z28" s="14">
        <v>49108</v>
      </c>
      <c r="AA28" s="14">
        <v>4405</v>
      </c>
      <c r="AB28" s="14">
        <v>25646</v>
      </c>
      <c r="AC28" s="14">
        <v>9931</v>
      </c>
      <c r="AD28" s="14">
        <v>6246</v>
      </c>
      <c r="AE28" s="14">
        <v>35948</v>
      </c>
      <c r="AF28" s="14">
        <v>16827</v>
      </c>
      <c r="AG28" s="14">
        <v>28397</v>
      </c>
      <c r="AH28" s="14">
        <v>67721</v>
      </c>
      <c r="AI28" s="14">
        <v>30706</v>
      </c>
      <c r="AJ28" s="14">
        <v>1439</v>
      </c>
      <c r="AK28" s="14">
        <v>10728</v>
      </c>
      <c r="AL28" s="14">
        <v>70909</v>
      </c>
      <c r="AM28" s="14">
        <v>0</v>
      </c>
      <c r="AN28" s="14">
        <v>832</v>
      </c>
      <c r="AO28" s="14">
        <v>49318</v>
      </c>
      <c r="AP28" s="14">
        <v>373567</v>
      </c>
      <c r="AQ28" s="14">
        <v>422885</v>
      </c>
      <c r="AR28" s="14">
        <v>617</v>
      </c>
      <c r="AS28" s="14">
        <v>193948</v>
      </c>
      <c r="AT28" s="14">
        <v>93358</v>
      </c>
      <c r="AU28" s="14">
        <v>0</v>
      </c>
      <c r="AV28" s="14">
        <v>0</v>
      </c>
      <c r="AW28" s="14">
        <v>0</v>
      </c>
      <c r="AX28" s="14">
        <v>287923</v>
      </c>
      <c r="AY28" s="14">
        <v>710808</v>
      </c>
      <c r="AZ28" s="14">
        <v>0</v>
      </c>
      <c r="BA28" s="14">
        <v>0</v>
      </c>
      <c r="BB28" s="14">
        <v>816</v>
      </c>
      <c r="BC28" s="14">
        <v>816</v>
      </c>
      <c r="BD28" s="14">
        <v>2460</v>
      </c>
      <c r="BE28" s="14">
        <v>2460</v>
      </c>
      <c r="BF28" s="14">
        <v>3276</v>
      </c>
      <c r="BG28" s="14">
        <v>291199</v>
      </c>
      <c r="BH28" s="14">
        <v>714084</v>
      </c>
      <c r="BI28" s="14">
        <v>-60624</v>
      </c>
      <c r="BJ28" s="14">
        <v>0</v>
      </c>
      <c r="BK28" s="14">
        <v>-368</v>
      </c>
      <c r="BL28" s="14">
        <v>-60992</v>
      </c>
      <c r="BM28" s="14">
        <v>-322</v>
      </c>
      <c r="BN28" s="14">
        <v>0</v>
      </c>
      <c r="BO28" s="14">
        <v>0</v>
      </c>
      <c r="BP28" s="14">
        <v>-322</v>
      </c>
      <c r="BQ28" s="14">
        <v>-61314</v>
      </c>
      <c r="BR28" s="14">
        <v>229885</v>
      </c>
      <c r="BS28" s="14">
        <v>652770</v>
      </c>
      <c r="BU28" s="159">
        <f t="shared" si="26"/>
        <v>9.0447913799205628E-4</v>
      </c>
      <c r="BV28" s="159">
        <f t="shared" si="27"/>
        <v>1.8852115626309175E-3</v>
      </c>
      <c r="BW28" s="159">
        <f t="shared" si="28"/>
        <v>1.6171370048109611E-3</v>
      </c>
      <c r="BX28" s="159">
        <f t="shared" si="29"/>
        <v>1.0615711252653928E-3</v>
      </c>
      <c r="BY28" s="159">
        <f t="shared" si="30"/>
        <v>1.1190469508601578E-3</v>
      </c>
      <c r="BZ28" s="159">
        <f t="shared" si="31"/>
        <v>1.7430429891915685E-3</v>
      </c>
      <c r="CA28" s="159">
        <f t="shared" si="32"/>
        <v>3.0335715248752866E-4</v>
      </c>
      <c r="CB28" s="159">
        <f t="shared" si="33"/>
        <v>7.9298581602729073E-4</v>
      </c>
      <c r="CC28" s="159">
        <f t="shared" si="34"/>
        <v>1.2382154985349826E-3</v>
      </c>
      <c r="CD28" s="159">
        <f t="shared" si="35"/>
        <v>9.0943584863614735E-4</v>
      </c>
      <c r="CE28" s="159">
        <f t="shared" si="36"/>
        <v>8.3074284489227136E-4</v>
      </c>
      <c r="CF28" s="159">
        <f t="shared" si="37"/>
        <v>6.053137903452451E-4</v>
      </c>
      <c r="CG28" s="159">
        <f t="shared" si="38"/>
        <v>5.2882663796602846E-4</v>
      </c>
      <c r="CH28" s="159">
        <f t="shared" si="39"/>
        <v>4.7398518378078465E-4</v>
      </c>
      <c r="CI28" s="159">
        <f t="shared" si="40"/>
        <v>3.5513258589884428E-4</v>
      </c>
      <c r="CJ28" s="159">
        <f t="shared" si="41"/>
        <v>8.2797107968732688E-4</v>
      </c>
      <c r="CK28" s="159">
        <f t="shared" si="42"/>
        <v>4.3357058037370508E-4</v>
      </c>
      <c r="CL28" s="159">
        <f t="shared" si="43"/>
        <v>1.6835971559613517E-4</v>
      </c>
      <c r="CM28" s="159">
        <f t="shared" si="44"/>
        <v>3.5067525614764666E-4</v>
      </c>
      <c r="CN28" s="159">
        <f t="shared" si="45"/>
        <v>5.2747489681512964E-4</v>
      </c>
      <c r="CO28" s="159">
        <f t="shared" si="46"/>
        <v>6.1394385840470446E-4</v>
      </c>
      <c r="CP28" s="159">
        <f t="shared" si="47"/>
        <v>2.2107664325264034E-3</v>
      </c>
      <c r="CQ28" s="159">
        <f t="shared" si="48"/>
        <v>7.5230172955252236E-2</v>
      </c>
      <c r="CR28" s="159">
        <f t="shared" si="49"/>
        <v>9.5928327057885829E-3</v>
      </c>
      <c r="CS28" s="159">
        <f t="shared" si="50"/>
        <v>1.0622565774189171E-3</v>
      </c>
      <c r="CT28" s="159">
        <f t="shared" si="51"/>
        <v>8.9054181995505948E-4</v>
      </c>
      <c r="CU28" s="159">
        <f t="shared" si="52"/>
        <v>4.2235923539589486E-4</v>
      </c>
      <c r="CV28" s="159">
        <f t="shared" si="53"/>
        <v>4.7611245991393478E-3</v>
      </c>
      <c r="CW28" s="159">
        <f t="shared" si="54"/>
        <v>7.4658453216343138E-4</v>
      </c>
      <c r="CX28" s="159">
        <f t="shared" si="55"/>
        <v>4.2574787365946467E-3</v>
      </c>
      <c r="CY28" s="159">
        <f t="shared" si="56"/>
        <v>9.6172184864295133E-3</v>
      </c>
      <c r="CZ28" s="159">
        <f t="shared" si="57"/>
        <v>4.2181225137515521E-3</v>
      </c>
      <c r="DA28" s="159">
        <f t="shared" si="58"/>
        <v>2.4408033109437548E-3</v>
      </c>
      <c r="DB28" s="159">
        <f t="shared" si="59"/>
        <v>4.1771346499432284E-4</v>
      </c>
      <c r="DC28" s="159">
        <f t="shared" si="60"/>
        <v>7.0677531085694351E-3</v>
      </c>
      <c r="DD28" s="159">
        <f t="shared" si="61"/>
        <v>0</v>
      </c>
      <c r="DE28" s="159">
        <f t="shared" si="62"/>
        <v>1.1087227966466466E-3</v>
      </c>
      <c r="DF28" s="159">
        <f t="shared" si="63"/>
        <v>1.606058773518586E-3</v>
      </c>
      <c r="DH28" s="14">
        <v>0</v>
      </c>
      <c r="DI28" s="14">
        <v>0</v>
      </c>
      <c r="DJ28" s="14">
        <v>0</v>
      </c>
      <c r="DK28" s="14">
        <v>0</v>
      </c>
      <c r="DL28" s="14">
        <v>0</v>
      </c>
      <c r="DM28" s="14">
        <v>0</v>
      </c>
      <c r="DN28" s="14">
        <v>0</v>
      </c>
      <c r="DO28" s="14">
        <v>0</v>
      </c>
      <c r="DP28" s="14">
        <v>0</v>
      </c>
      <c r="DQ28" s="14">
        <v>0</v>
      </c>
      <c r="DR28" s="14">
        <v>0</v>
      </c>
      <c r="DS28" s="14">
        <v>0</v>
      </c>
      <c r="DT28" s="14">
        <v>0</v>
      </c>
      <c r="DU28" s="14">
        <v>0</v>
      </c>
      <c r="DV28" s="14">
        <v>0</v>
      </c>
      <c r="DW28" s="14">
        <v>0</v>
      </c>
      <c r="DX28" s="14">
        <v>0</v>
      </c>
      <c r="DY28" s="14">
        <v>0</v>
      </c>
      <c r="DZ28" s="14">
        <v>0</v>
      </c>
      <c r="EA28" s="14">
        <v>0</v>
      </c>
      <c r="EB28" s="14">
        <v>0</v>
      </c>
      <c r="EC28" s="14">
        <v>0</v>
      </c>
      <c r="ED28" s="14">
        <v>1</v>
      </c>
      <c r="EE28" s="14">
        <v>0</v>
      </c>
      <c r="EF28" s="14">
        <v>0</v>
      </c>
      <c r="EG28" s="14">
        <v>0</v>
      </c>
      <c r="EH28" s="14">
        <v>0</v>
      </c>
      <c r="EI28" s="14">
        <v>0</v>
      </c>
      <c r="EJ28" s="14">
        <v>0</v>
      </c>
      <c r="EK28" s="14">
        <v>0</v>
      </c>
      <c r="EL28" s="14">
        <v>0</v>
      </c>
      <c r="EM28" s="14">
        <v>0</v>
      </c>
      <c r="EN28" s="14">
        <v>0</v>
      </c>
      <c r="EO28" s="14">
        <v>0</v>
      </c>
      <c r="EP28" s="14">
        <v>0</v>
      </c>
      <c r="EQ28" s="14">
        <v>0</v>
      </c>
      <c r="ER28" s="14">
        <v>0</v>
      </c>
      <c r="ES28" s="14">
        <v>0</v>
      </c>
      <c r="EU28" s="14">
        <f>IF(EU$5=$C28,-'1'!$BQ28/('1'!$AQ28+'1'!$BG28-'1'!$BE28-'1'!$BC28),0)</f>
        <v>0</v>
      </c>
      <c r="EV28" s="14">
        <f>IF(EV$5=$C28,-'1'!$BQ28/('1'!$AQ28+'1'!$BG28-'1'!$BE28-'1'!$BC28),0)</f>
        <v>0</v>
      </c>
      <c r="EW28" s="14">
        <f>IF(EW$5=$C28,-'1'!$BQ28/('1'!$AQ28+'1'!$BG28-'1'!$BE28-'1'!$BC28),0)</f>
        <v>0</v>
      </c>
      <c r="EX28" s="14">
        <f>IF(EX$5=$C28,-'1'!$BQ28/('1'!$AQ28+'1'!$BG28-'1'!$BE28-'1'!$BC28),0)</f>
        <v>0</v>
      </c>
      <c r="EY28" s="14">
        <f>IF(EY$5=$C28,-'1'!$BQ28/('1'!$AQ28+'1'!$BG28-'1'!$BE28-'1'!$BC28),0)</f>
        <v>0</v>
      </c>
      <c r="EZ28" s="14">
        <f>IF(EZ$5=$C28,-'1'!$BQ28/('1'!$AQ28+'1'!$BG28-'1'!$BE28-'1'!$BC28),0)</f>
        <v>0</v>
      </c>
      <c r="FA28" s="14">
        <f>IF(FA$5=$C28,-'1'!$BQ28/('1'!$AQ28+'1'!$BG28-'1'!$BE28-'1'!$BC28),0)</f>
        <v>0</v>
      </c>
      <c r="FB28" s="14">
        <f>IF(FB$5=$C28,-'1'!$BQ28/('1'!$AQ28+'1'!$BG28-'1'!$BE28-'1'!$BC28),0)</f>
        <v>0</v>
      </c>
      <c r="FC28" s="14">
        <f>IF(FC$5=$C28,-'1'!$BQ28/('1'!$AQ28+'1'!$BG28-'1'!$BE28-'1'!$BC28),0)</f>
        <v>0</v>
      </c>
      <c r="FD28" s="14">
        <f>IF(FD$5=$C28,-'1'!$BQ28/('1'!$AQ28+'1'!$BG28-'1'!$BE28-'1'!$BC28),0)</f>
        <v>0</v>
      </c>
      <c r="FE28" s="14">
        <f>IF(FE$5=$C28,-'1'!$BQ28/('1'!$AQ28+'1'!$BG28-'1'!$BE28-'1'!$BC28),0)</f>
        <v>0</v>
      </c>
      <c r="FF28" s="14">
        <f>IF(FF$5=$C28,-'1'!$BQ28/('1'!$AQ28+'1'!$BG28-'1'!$BE28-'1'!$BC28),0)</f>
        <v>0</v>
      </c>
      <c r="FG28" s="14">
        <f>IF(FG$5=$C28,-'1'!$BQ28/('1'!$AQ28+'1'!$BG28-'1'!$BE28-'1'!$BC28),0)</f>
        <v>0</v>
      </c>
      <c r="FH28" s="14">
        <f>IF(FH$5=$C28,-'1'!$BQ28/('1'!$AQ28+'1'!$BG28-'1'!$BE28-'1'!$BC28),0)</f>
        <v>0</v>
      </c>
      <c r="FI28" s="14">
        <f>IF(FI$5=$C28,-'1'!$BQ28/('1'!$AQ28+'1'!$BG28-'1'!$BE28-'1'!$BC28),0)</f>
        <v>0</v>
      </c>
      <c r="FJ28" s="14">
        <f>IF(FJ$5=$C28,-'1'!$BQ28/('1'!$AQ28+'1'!$BG28-'1'!$BE28-'1'!$BC28),0)</f>
        <v>0</v>
      </c>
      <c r="FK28" s="14">
        <f>IF(FK$5=$C28,-'1'!$BQ28/('1'!$AQ28+'1'!$BG28-'1'!$BE28-'1'!$BC28),0)</f>
        <v>0</v>
      </c>
      <c r="FL28" s="14">
        <f>IF(FL$5=$C28,-'1'!$BQ28/('1'!$AQ28+'1'!$BG28-'1'!$BE28-'1'!$BC28),0)</f>
        <v>0</v>
      </c>
      <c r="FM28" s="14">
        <f>IF(FM$5=$C28,-'1'!$BQ28/('1'!$AQ28+'1'!$BG28-'1'!$BE28-'1'!$BC28),0)</f>
        <v>0</v>
      </c>
      <c r="FN28" s="14">
        <f>IF(FN$5=$C28,-'1'!$BQ28/('1'!$AQ28+'1'!$BG28-'1'!$BE28-'1'!$BC28),0)</f>
        <v>0</v>
      </c>
      <c r="FO28" s="14">
        <f>IF(FO$5=$C28,-'1'!$BQ28/('1'!$AQ28+'1'!$BG28-'1'!$BE28-'1'!$BC28),0)</f>
        <v>0</v>
      </c>
      <c r="FP28" s="14">
        <f>IF(FP$5=$C28,-'1'!$BQ28/('1'!$AQ28+'1'!$BG28-'1'!$BE28-'1'!$BC28),0)</f>
        <v>0</v>
      </c>
      <c r="FQ28" s="14">
        <f>IF(FQ$5=$C28,-'1'!$BQ28/('1'!$AQ28+'1'!$BG28-'1'!$BE28-'1'!$BC28),0)</f>
        <v>8.6259580646250458E-2</v>
      </c>
      <c r="FR28" s="14">
        <f>IF(FR$5=$C28,-'1'!$BQ28/('1'!$AQ28+'1'!$BG28-'1'!$BE28-'1'!$BC28),0)</f>
        <v>0</v>
      </c>
      <c r="FS28" s="14">
        <f>IF(FS$5=$C28,-'1'!$BQ28/('1'!$AQ28+'1'!$BG28-'1'!$BE28-'1'!$BC28),0)</f>
        <v>0</v>
      </c>
      <c r="FT28" s="14">
        <f>IF(FT$5=$C28,-'1'!$BQ28/('1'!$AQ28+'1'!$BG28-'1'!$BE28-'1'!$BC28),0)</f>
        <v>0</v>
      </c>
      <c r="FU28" s="14">
        <f>IF(FU$5=$C28,-'1'!$BQ28/('1'!$AQ28+'1'!$BG28-'1'!$BE28-'1'!$BC28),0)</f>
        <v>0</v>
      </c>
      <c r="FV28" s="14">
        <f>IF(FV$5=$C28,-'1'!$BQ28/('1'!$AQ28+'1'!$BG28-'1'!$BE28-'1'!$BC28),0)</f>
        <v>0</v>
      </c>
      <c r="FW28" s="14">
        <f>IF(FW$5=$C28,-'1'!$BQ28/('1'!$AQ28+'1'!$BG28-'1'!$BE28-'1'!$BC28),0)</f>
        <v>0</v>
      </c>
      <c r="FX28" s="14">
        <f>IF(FX$5=$C28,-'1'!$BQ28/('1'!$AQ28+'1'!$BG28-'1'!$BE28-'1'!$BC28),0)</f>
        <v>0</v>
      </c>
      <c r="FY28" s="14">
        <f>IF(FY$5=$C28,-'1'!$BQ28/('1'!$AQ28+'1'!$BG28-'1'!$BE28-'1'!$BC28),0)</f>
        <v>0</v>
      </c>
      <c r="FZ28" s="14">
        <f>IF(FZ$5=$C28,-'1'!$BQ28/('1'!$AQ28+'1'!$BG28-'1'!$BE28-'1'!$BC28),0)</f>
        <v>0</v>
      </c>
      <c r="GA28" s="14">
        <f>IF(GA$5=$C28,-'1'!$BQ28/('1'!$AQ28+'1'!$BG28-'1'!$BE28-'1'!$BC28),0)</f>
        <v>0</v>
      </c>
      <c r="GB28" s="14">
        <f>IF(GB$5=$C28,-'1'!$BQ28/('1'!$AQ28+'1'!$BG28-'1'!$BE28-'1'!$BC28),0)</f>
        <v>0</v>
      </c>
      <c r="GC28" s="14">
        <f>IF(GC$5=$C28,-'1'!$BQ28/('1'!$AQ28+'1'!$BG28-'1'!$BE28-'1'!$BC28),0)</f>
        <v>0</v>
      </c>
      <c r="GD28" s="14">
        <f>IF(GD$5=$C28,-'1'!$BQ28/('1'!$AQ28+'1'!$BG28-'1'!$BE28-'1'!$BC28),0)</f>
        <v>0</v>
      </c>
      <c r="GE28" s="14">
        <f>IF(GE$5=$C28,-'1'!$BQ28/('1'!$AQ28+'1'!$BG28-'1'!$BE28-'1'!$BC28),0)</f>
        <v>0</v>
      </c>
      <c r="GF28" s="14">
        <f>IF(GF$5=$C28,-'1'!$BQ28/('1'!$AQ28+'1'!$BG28-'1'!$BE28-'1'!$BC28),0)</f>
        <v>0</v>
      </c>
      <c r="GH28" s="159">
        <v>1.2142847376447289E-3</v>
      </c>
      <c r="GI28" s="159">
        <v>2.8827232818114459E-3</v>
      </c>
      <c r="GJ28" s="159">
        <v>1.951151874481918E-3</v>
      </c>
      <c r="GK28" s="159">
        <v>1.4094537612705171E-3</v>
      </c>
      <c r="GL28" s="159">
        <v>1.4728230431097986E-3</v>
      </c>
      <c r="GM28" s="159">
        <v>2.0500410017053384E-3</v>
      </c>
      <c r="GN28" s="159">
        <v>5.9069867714028315E-4</v>
      </c>
      <c r="GO28" s="159">
        <v>1.0763452761440033E-3</v>
      </c>
      <c r="GP28" s="159">
        <v>1.7671546931135994E-3</v>
      </c>
      <c r="GQ28" s="159">
        <v>1.1602619095415726E-3</v>
      </c>
      <c r="GR28" s="159">
        <v>1.0789054636363229E-3</v>
      </c>
      <c r="GS28" s="159">
        <v>9.1689157110278212E-4</v>
      </c>
      <c r="GT28" s="159">
        <v>8.2021441023214881E-4</v>
      </c>
      <c r="GU28" s="159">
        <v>7.5189416080251434E-4</v>
      </c>
      <c r="GV28" s="159">
        <v>6.4094119052472752E-4</v>
      </c>
      <c r="GW28" s="159">
        <v>1.0581159664733097E-3</v>
      </c>
      <c r="GX28" s="159">
        <v>6.4968445379753664E-4</v>
      </c>
      <c r="GY28" s="159">
        <v>4.0693574744351711E-4</v>
      </c>
      <c r="GZ28" s="159">
        <v>5.6569039511131041E-4</v>
      </c>
      <c r="HA28" s="159">
        <v>9.8877947221190149E-4</v>
      </c>
      <c r="HB28" s="159">
        <v>1.0231548635867118E-3</v>
      </c>
      <c r="HC28" s="159">
        <v>2.5357019552335273E-3</v>
      </c>
      <c r="HD28" s="159">
        <v>1.0742942436716603</v>
      </c>
      <c r="HE28" s="159">
        <v>9.8088813490431331E-3</v>
      </c>
      <c r="HF28" s="159">
        <v>1.5057192775133799E-3</v>
      </c>
      <c r="HG28" s="159">
        <v>1.3534517586645701E-3</v>
      </c>
      <c r="HH28" s="159">
        <v>6.0949948448225206E-4</v>
      </c>
      <c r="HI28" s="159">
        <v>5.4559104693559946E-3</v>
      </c>
      <c r="HJ28" s="159">
        <v>1.38651646331571E-3</v>
      </c>
      <c r="HK28" s="159">
        <v>4.6834252854805677E-3</v>
      </c>
      <c r="HL28" s="159">
        <v>9.8113155516265736E-3</v>
      </c>
      <c r="HM28" s="159">
        <v>4.5955311246270022E-3</v>
      </c>
      <c r="HN28" s="159">
        <v>3.0108948268865528E-3</v>
      </c>
      <c r="HO28" s="159">
        <v>9.2381181031551528E-4</v>
      </c>
      <c r="HP28" s="159">
        <v>7.5967052395227346E-3</v>
      </c>
      <c r="HQ28" s="159">
        <v>5.105488490448739E-4</v>
      </c>
      <c r="HR28" s="159">
        <v>2.4572217408982151E-3</v>
      </c>
      <c r="HS28" s="159">
        <v>2.0238896616341204E-3</v>
      </c>
      <c r="HU28" s="159">
        <v>8.9977274691776943E-5</v>
      </c>
      <c r="HV28" s="159">
        <v>2.6193937150117543E-5</v>
      </c>
      <c r="HW28" s="159">
        <v>1.8463669121339824E-4</v>
      </c>
      <c r="HX28" s="159">
        <v>2.939455665507307E-5</v>
      </c>
      <c r="HY28" s="159">
        <v>7.6231996851172228E-5</v>
      </c>
      <c r="HZ28" s="159">
        <v>1.201758995988459E-4</v>
      </c>
      <c r="IA28" s="159">
        <v>9.2487887036862166E-6</v>
      </c>
      <c r="IB28" s="159">
        <v>8.475060974970079E-5</v>
      </c>
      <c r="IC28" s="159">
        <v>3.1386340044404142E-4</v>
      </c>
      <c r="ID28" s="159">
        <v>1.3599763214853489E-4</v>
      </c>
      <c r="IE28" s="159">
        <v>3.1632325005722203E-5</v>
      </c>
      <c r="IF28" s="159">
        <v>5.4453495431190358E-5</v>
      </c>
      <c r="IG28" s="159">
        <v>1.0902755703737114E-4</v>
      </c>
      <c r="IH28" s="159">
        <v>5.7086807548704572E-5</v>
      </c>
      <c r="II28" s="159">
        <v>7.9170538404569601E-5</v>
      </c>
      <c r="IJ28" s="159">
        <v>4.4876849181679024E-5</v>
      </c>
      <c r="IK28" s="159">
        <v>8.2171173525089557E-5</v>
      </c>
      <c r="IL28" s="159">
        <v>7.2782811880029171E-5</v>
      </c>
      <c r="IM28" s="159">
        <v>1.0015361183612007E-4</v>
      </c>
      <c r="IN28" s="159">
        <v>2.5448051654658574E-4</v>
      </c>
      <c r="IO28" s="159">
        <v>1.0231548635867118E-3</v>
      </c>
      <c r="IP28" s="159">
        <v>1.2786498425954866E-3</v>
      </c>
      <c r="IQ28" s="159">
        <v>0.98162607272186198</v>
      </c>
      <c r="IR28" s="159">
        <v>5.7069229092158837E-3</v>
      </c>
      <c r="IS28" s="159">
        <v>1.2312234907902227E-3</v>
      </c>
      <c r="IT28" s="159">
        <v>1.2864133224388557E-3</v>
      </c>
      <c r="IU28" s="159">
        <v>5.935145403274983E-4</v>
      </c>
      <c r="IV28" s="159">
        <v>2.9336901376903965E-3</v>
      </c>
      <c r="IW28" s="159">
        <v>1.1509999294804828E-3</v>
      </c>
      <c r="IX28" s="159">
        <v>4.6834252854805677E-3</v>
      </c>
      <c r="IY28" s="159">
        <v>9.4255452523610735E-3</v>
      </c>
      <c r="IZ28" s="159">
        <v>4.5293960094949844E-3</v>
      </c>
      <c r="JA28" s="159">
        <v>2.3678570419985697E-3</v>
      </c>
      <c r="JB28" s="159">
        <v>8.5393466769283037E-4</v>
      </c>
      <c r="JC28" s="159">
        <v>6.1824128169106268E-3</v>
      </c>
      <c r="JD28" s="159">
        <v>5.105488490448739E-4</v>
      </c>
      <c r="JE28" s="159">
        <v>2.4340824555175882E-3</v>
      </c>
      <c r="JF28" s="159">
        <v>1.2974342955564097E-3</v>
      </c>
    </row>
    <row r="29" spans="1:266">
      <c r="A29" s="15"/>
      <c r="B29" s="15" t="s">
        <v>153</v>
      </c>
      <c r="C29" s="15" t="s">
        <v>19</v>
      </c>
      <c r="D29" s="14">
        <v>63</v>
      </c>
      <c r="E29" s="14">
        <v>25</v>
      </c>
      <c r="F29" s="14">
        <v>502</v>
      </c>
      <c r="G29" s="14">
        <v>8</v>
      </c>
      <c r="H29" s="14">
        <v>141</v>
      </c>
      <c r="I29" s="14">
        <v>957</v>
      </c>
      <c r="J29" s="14">
        <v>0</v>
      </c>
      <c r="K29" s="14">
        <v>5</v>
      </c>
      <c r="L29" s="14">
        <v>406</v>
      </c>
      <c r="M29" s="14">
        <v>1</v>
      </c>
      <c r="N29" s="14">
        <v>5</v>
      </c>
      <c r="O29" s="14">
        <v>9</v>
      </c>
      <c r="P29" s="14">
        <v>51</v>
      </c>
      <c r="Q29" s="14">
        <v>3</v>
      </c>
      <c r="R29" s="14">
        <v>119</v>
      </c>
      <c r="S29" s="14">
        <v>129</v>
      </c>
      <c r="T29" s="14">
        <v>166</v>
      </c>
      <c r="U29" s="14">
        <v>55</v>
      </c>
      <c r="V29" s="14">
        <v>733</v>
      </c>
      <c r="W29" s="14">
        <v>168</v>
      </c>
      <c r="X29" s="14">
        <v>11963</v>
      </c>
      <c r="Y29" s="14">
        <v>6522</v>
      </c>
      <c r="Z29" s="14">
        <v>1011</v>
      </c>
      <c r="AA29" s="14">
        <v>0</v>
      </c>
      <c r="AB29" s="14">
        <v>16174</v>
      </c>
      <c r="AC29" s="14">
        <v>38045</v>
      </c>
      <c r="AD29" s="14">
        <v>305</v>
      </c>
      <c r="AE29" s="14">
        <v>31397</v>
      </c>
      <c r="AF29" s="14">
        <v>49082</v>
      </c>
      <c r="AG29" s="14">
        <v>166463</v>
      </c>
      <c r="AH29" s="14">
        <v>28373</v>
      </c>
      <c r="AI29" s="14">
        <v>17846</v>
      </c>
      <c r="AJ29" s="14">
        <v>0</v>
      </c>
      <c r="AK29" s="14">
        <v>4541</v>
      </c>
      <c r="AL29" s="14">
        <v>178295</v>
      </c>
      <c r="AM29" s="14">
        <v>0</v>
      </c>
      <c r="AN29" s="14">
        <v>8632</v>
      </c>
      <c r="AO29" s="14">
        <v>17374</v>
      </c>
      <c r="AP29" s="14">
        <v>562195</v>
      </c>
      <c r="AQ29" s="14">
        <v>579569</v>
      </c>
      <c r="AR29" s="14">
        <v>0</v>
      </c>
      <c r="AS29" s="14">
        <v>19533</v>
      </c>
      <c r="AT29" s="14">
        <v>184318</v>
      </c>
      <c r="AU29" s="14">
        <v>0</v>
      </c>
      <c r="AV29" s="14">
        <v>0</v>
      </c>
      <c r="AW29" s="14">
        <v>0</v>
      </c>
      <c r="AX29" s="14">
        <v>203851</v>
      </c>
      <c r="AY29" s="14">
        <v>783420</v>
      </c>
      <c r="AZ29" s="14">
        <v>0</v>
      </c>
      <c r="BA29" s="14">
        <v>0</v>
      </c>
      <c r="BB29" s="14">
        <v>1118</v>
      </c>
      <c r="BC29" s="14">
        <v>1118</v>
      </c>
      <c r="BD29" s="14">
        <v>2276</v>
      </c>
      <c r="BE29" s="14">
        <v>2276</v>
      </c>
      <c r="BF29" s="14">
        <v>3394</v>
      </c>
      <c r="BG29" s="14">
        <v>207245</v>
      </c>
      <c r="BH29" s="14">
        <v>786814</v>
      </c>
      <c r="BI29" s="14">
        <v>-327126</v>
      </c>
      <c r="BJ29" s="14">
        <v>0</v>
      </c>
      <c r="BK29" s="14">
        <v>-427</v>
      </c>
      <c r="BL29" s="14">
        <v>-327553</v>
      </c>
      <c r="BM29" s="14">
        <v>-64</v>
      </c>
      <c r="BN29" s="14">
        <v>0</v>
      </c>
      <c r="BO29" s="14">
        <v>0</v>
      </c>
      <c r="BP29" s="14">
        <v>-64</v>
      </c>
      <c r="BQ29" s="14">
        <v>-327617</v>
      </c>
      <c r="BR29" s="14">
        <v>-120372</v>
      </c>
      <c r="BS29" s="14">
        <v>459197</v>
      </c>
      <c r="BU29" s="159">
        <f t="shared" si="26"/>
        <v>6.1937158362499508E-4</v>
      </c>
      <c r="BV29" s="159">
        <f t="shared" si="27"/>
        <v>2.6183493925429411E-3</v>
      </c>
      <c r="BW29" s="159">
        <f t="shared" si="28"/>
        <v>4.3203979585689325E-4</v>
      </c>
      <c r="BX29" s="159">
        <f t="shared" si="29"/>
        <v>9.6506465933217519E-5</v>
      </c>
      <c r="BY29" s="159">
        <f t="shared" si="30"/>
        <v>4.9462576824853364E-4</v>
      </c>
      <c r="BZ29" s="159">
        <f t="shared" si="31"/>
        <v>1.8721572846872401E-3</v>
      </c>
      <c r="CA29" s="159">
        <f t="shared" si="32"/>
        <v>0</v>
      </c>
      <c r="CB29" s="159">
        <f t="shared" si="33"/>
        <v>2.4936660881361341E-5</v>
      </c>
      <c r="CC29" s="159">
        <f t="shared" si="34"/>
        <v>2.4886905564614008E-3</v>
      </c>
      <c r="CD29" s="159">
        <f t="shared" si="35"/>
        <v>6.0227539644777974E-6</v>
      </c>
      <c r="CE29" s="159">
        <f t="shared" si="36"/>
        <v>6.6995390717118657E-5</v>
      </c>
      <c r="CF29" s="159">
        <f t="shared" si="37"/>
        <v>3.8913029379337184E-5</v>
      </c>
      <c r="CG29" s="159">
        <f t="shared" si="38"/>
        <v>1.8993069391737643E-4</v>
      </c>
      <c r="CH29" s="159">
        <f t="shared" si="39"/>
        <v>8.3644444196609061E-6</v>
      </c>
      <c r="CI29" s="159">
        <f t="shared" si="40"/>
        <v>2.1896776021742211E-4</v>
      </c>
      <c r="CJ29" s="159">
        <f t="shared" si="41"/>
        <v>4.2050499716403606E-4</v>
      </c>
      <c r="CK29" s="159">
        <f t="shared" si="42"/>
        <v>2.4732892213757745E-4</v>
      </c>
      <c r="CL29" s="159">
        <f t="shared" si="43"/>
        <v>9.7471414292499303E-5</v>
      </c>
      <c r="CM29" s="159">
        <f t="shared" si="44"/>
        <v>3.7800729817091914E-4</v>
      </c>
      <c r="CN29" s="159">
        <f t="shared" si="45"/>
        <v>1.2936610608020699E-4</v>
      </c>
      <c r="CO29" s="159">
        <f t="shared" si="46"/>
        <v>1.4333743907290165E-3</v>
      </c>
      <c r="CP29" s="159">
        <f t="shared" si="47"/>
        <v>4.6813696990055855E-3</v>
      </c>
      <c r="CQ29" s="159">
        <f t="shared" si="48"/>
        <v>1.5487844110483018E-3</v>
      </c>
      <c r="CR29" s="159">
        <f t="shared" si="49"/>
        <v>0</v>
      </c>
      <c r="CS29" s="159">
        <f t="shared" si="50"/>
        <v>6.6992661168110285E-4</v>
      </c>
      <c r="CT29" s="159">
        <f t="shared" si="51"/>
        <v>3.4116064384442897E-3</v>
      </c>
      <c r="CU29" s="159">
        <f t="shared" si="52"/>
        <v>2.0624330258685228E-5</v>
      </c>
      <c r="CV29" s="159">
        <f t="shared" si="53"/>
        <v>4.1583684499604456E-3</v>
      </c>
      <c r="CW29" s="159">
        <f t="shared" si="54"/>
        <v>2.1776824156204632E-3</v>
      </c>
      <c r="CX29" s="159">
        <f t="shared" si="55"/>
        <v>2.4957308269526874E-2</v>
      </c>
      <c r="CY29" s="159">
        <f t="shared" si="56"/>
        <v>4.0293164618872218E-3</v>
      </c>
      <c r="CZ29" s="159">
        <f t="shared" si="57"/>
        <v>2.4515278571096916E-3</v>
      </c>
      <c r="DA29" s="159">
        <f t="shared" si="58"/>
        <v>0</v>
      </c>
      <c r="DB29" s="159">
        <f t="shared" si="59"/>
        <v>1.7681178640373041E-4</v>
      </c>
      <c r="DC29" s="159">
        <f t="shared" si="60"/>
        <v>1.7771298995788793E-2</v>
      </c>
      <c r="DD29" s="159">
        <f t="shared" si="61"/>
        <v>0</v>
      </c>
      <c r="DE29" s="159">
        <f t="shared" si="62"/>
        <v>1.1502999015208959E-2</v>
      </c>
      <c r="DF29" s="159">
        <f t="shared" si="63"/>
        <v>5.6579068760111747E-4</v>
      </c>
      <c r="DH29" s="14">
        <v>0</v>
      </c>
      <c r="DI29" s="14">
        <v>0</v>
      </c>
      <c r="DJ29" s="14">
        <v>0</v>
      </c>
      <c r="DK29" s="14">
        <v>0</v>
      </c>
      <c r="DL29" s="14">
        <v>0</v>
      </c>
      <c r="DM29" s="14">
        <v>0</v>
      </c>
      <c r="DN29" s="14">
        <v>0</v>
      </c>
      <c r="DO29" s="14">
        <v>0</v>
      </c>
      <c r="DP29" s="14">
        <v>0</v>
      </c>
      <c r="DQ29" s="14">
        <v>0</v>
      </c>
      <c r="DR29" s="14">
        <v>0</v>
      </c>
      <c r="DS29" s="14">
        <v>0</v>
      </c>
      <c r="DT29" s="14">
        <v>0</v>
      </c>
      <c r="DU29" s="14">
        <v>0</v>
      </c>
      <c r="DV29" s="14">
        <v>0</v>
      </c>
      <c r="DW29" s="14">
        <v>0</v>
      </c>
      <c r="DX29" s="14">
        <v>0</v>
      </c>
      <c r="DY29" s="14">
        <v>0</v>
      </c>
      <c r="DZ29" s="14">
        <v>0</v>
      </c>
      <c r="EA29" s="14">
        <v>0</v>
      </c>
      <c r="EB29" s="14">
        <v>0</v>
      </c>
      <c r="EC29" s="14">
        <v>0</v>
      </c>
      <c r="ED29" s="14">
        <v>0</v>
      </c>
      <c r="EE29" s="14">
        <v>1</v>
      </c>
      <c r="EF29" s="14">
        <v>0</v>
      </c>
      <c r="EG29" s="14">
        <v>0</v>
      </c>
      <c r="EH29" s="14">
        <v>0</v>
      </c>
      <c r="EI29" s="14">
        <v>0</v>
      </c>
      <c r="EJ29" s="14">
        <v>0</v>
      </c>
      <c r="EK29" s="14">
        <v>0</v>
      </c>
      <c r="EL29" s="14">
        <v>0</v>
      </c>
      <c r="EM29" s="14">
        <v>0</v>
      </c>
      <c r="EN29" s="14">
        <v>0</v>
      </c>
      <c r="EO29" s="14">
        <v>0</v>
      </c>
      <c r="EP29" s="14">
        <v>0</v>
      </c>
      <c r="EQ29" s="14">
        <v>0</v>
      </c>
      <c r="ER29" s="14">
        <v>0</v>
      </c>
      <c r="ES29" s="14">
        <v>0</v>
      </c>
      <c r="EU29" s="14">
        <f>IF(EU$5=$C29,-'1'!$BQ29/('1'!$AQ29+'1'!$BG29-'1'!$BE29-'1'!$BC29),0)</f>
        <v>0</v>
      </c>
      <c r="EV29" s="14">
        <f>IF(EV$5=$C29,-'1'!$BQ29/('1'!$AQ29+'1'!$BG29-'1'!$BE29-'1'!$BC29),0)</f>
        <v>0</v>
      </c>
      <c r="EW29" s="14">
        <f>IF(EW$5=$C29,-'1'!$BQ29/('1'!$AQ29+'1'!$BG29-'1'!$BE29-'1'!$BC29),0)</f>
        <v>0</v>
      </c>
      <c r="EX29" s="14">
        <f>IF(EX$5=$C29,-'1'!$BQ29/('1'!$AQ29+'1'!$BG29-'1'!$BE29-'1'!$BC29),0)</f>
        <v>0</v>
      </c>
      <c r="EY29" s="14">
        <f>IF(EY$5=$C29,-'1'!$BQ29/('1'!$AQ29+'1'!$BG29-'1'!$BE29-'1'!$BC29),0)</f>
        <v>0</v>
      </c>
      <c r="EZ29" s="14">
        <f>IF(EZ$5=$C29,-'1'!$BQ29/('1'!$AQ29+'1'!$BG29-'1'!$BE29-'1'!$BC29),0)</f>
        <v>0</v>
      </c>
      <c r="FA29" s="14">
        <f>IF(FA$5=$C29,-'1'!$BQ29/('1'!$AQ29+'1'!$BG29-'1'!$BE29-'1'!$BC29),0)</f>
        <v>0</v>
      </c>
      <c r="FB29" s="14">
        <f>IF(FB$5=$C29,-'1'!$BQ29/('1'!$AQ29+'1'!$BG29-'1'!$BE29-'1'!$BC29),0)</f>
        <v>0</v>
      </c>
      <c r="FC29" s="14">
        <f>IF(FC$5=$C29,-'1'!$BQ29/('1'!$AQ29+'1'!$BG29-'1'!$BE29-'1'!$BC29),0)</f>
        <v>0</v>
      </c>
      <c r="FD29" s="14">
        <f>IF(FD$5=$C29,-'1'!$BQ29/('1'!$AQ29+'1'!$BG29-'1'!$BE29-'1'!$BC29),0)</f>
        <v>0</v>
      </c>
      <c r="FE29" s="14">
        <f>IF(FE$5=$C29,-'1'!$BQ29/('1'!$AQ29+'1'!$BG29-'1'!$BE29-'1'!$BC29),0)</f>
        <v>0</v>
      </c>
      <c r="FF29" s="14">
        <f>IF(FF$5=$C29,-'1'!$BQ29/('1'!$AQ29+'1'!$BG29-'1'!$BE29-'1'!$BC29),0)</f>
        <v>0</v>
      </c>
      <c r="FG29" s="14">
        <f>IF(FG$5=$C29,-'1'!$BQ29/('1'!$AQ29+'1'!$BG29-'1'!$BE29-'1'!$BC29),0)</f>
        <v>0</v>
      </c>
      <c r="FH29" s="14">
        <f>IF(FH$5=$C29,-'1'!$BQ29/('1'!$AQ29+'1'!$BG29-'1'!$BE29-'1'!$BC29),0)</f>
        <v>0</v>
      </c>
      <c r="FI29" s="14">
        <f>IF(FI$5=$C29,-'1'!$BQ29/('1'!$AQ29+'1'!$BG29-'1'!$BE29-'1'!$BC29),0)</f>
        <v>0</v>
      </c>
      <c r="FJ29" s="14">
        <f>IF(FJ$5=$C29,-'1'!$BQ29/('1'!$AQ29+'1'!$BG29-'1'!$BE29-'1'!$BC29),0)</f>
        <v>0</v>
      </c>
      <c r="FK29" s="14">
        <f>IF(FK$5=$C29,-'1'!$BQ29/('1'!$AQ29+'1'!$BG29-'1'!$BE29-'1'!$BC29),0)</f>
        <v>0</v>
      </c>
      <c r="FL29" s="14">
        <f>IF(FL$5=$C29,-'1'!$BQ29/('1'!$AQ29+'1'!$BG29-'1'!$BE29-'1'!$BC29),0)</f>
        <v>0</v>
      </c>
      <c r="FM29" s="14">
        <f>IF(FM$5=$C29,-'1'!$BQ29/('1'!$AQ29+'1'!$BG29-'1'!$BE29-'1'!$BC29),0)</f>
        <v>0</v>
      </c>
      <c r="FN29" s="14">
        <f>IF(FN$5=$C29,-'1'!$BQ29/('1'!$AQ29+'1'!$BG29-'1'!$BE29-'1'!$BC29),0)</f>
        <v>0</v>
      </c>
      <c r="FO29" s="14">
        <f>IF(FO$5=$C29,-'1'!$BQ29/('1'!$AQ29+'1'!$BG29-'1'!$BE29-'1'!$BC29),0)</f>
        <v>0</v>
      </c>
      <c r="FP29" s="14">
        <f>IF(FP$5=$C29,-'1'!$BQ29/('1'!$AQ29+'1'!$BG29-'1'!$BE29-'1'!$BC29),0)</f>
        <v>0</v>
      </c>
      <c r="FQ29" s="14">
        <f>IF(FQ$5=$C29,-'1'!$BQ29/('1'!$AQ29+'1'!$BG29-'1'!$BE29-'1'!$BC29),0)</f>
        <v>0</v>
      </c>
      <c r="FR29" s="14">
        <f>IF(FR$5=$C29,-'1'!$BQ29/('1'!$AQ29+'1'!$BG29-'1'!$BE29-'1'!$BC29),0)</f>
        <v>0.41818820045441779</v>
      </c>
      <c r="FS29" s="14">
        <f>IF(FS$5=$C29,-'1'!$BQ29/('1'!$AQ29+'1'!$BG29-'1'!$BE29-'1'!$BC29),0)</f>
        <v>0</v>
      </c>
      <c r="FT29" s="14">
        <f>IF(FT$5=$C29,-'1'!$BQ29/('1'!$AQ29+'1'!$BG29-'1'!$BE29-'1'!$BC29),0)</f>
        <v>0</v>
      </c>
      <c r="FU29" s="14">
        <f>IF(FU$5=$C29,-'1'!$BQ29/('1'!$AQ29+'1'!$BG29-'1'!$BE29-'1'!$BC29),0)</f>
        <v>0</v>
      </c>
      <c r="FV29" s="14">
        <f>IF(FV$5=$C29,-'1'!$BQ29/('1'!$AQ29+'1'!$BG29-'1'!$BE29-'1'!$BC29),0)</f>
        <v>0</v>
      </c>
      <c r="FW29" s="14">
        <f>IF(FW$5=$C29,-'1'!$BQ29/('1'!$AQ29+'1'!$BG29-'1'!$BE29-'1'!$BC29),0)</f>
        <v>0</v>
      </c>
      <c r="FX29" s="14">
        <f>IF(FX$5=$C29,-'1'!$BQ29/('1'!$AQ29+'1'!$BG29-'1'!$BE29-'1'!$BC29),0)</f>
        <v>0</v>
      </c>
      <c r="FY29" s="14">
        <f>IF(FY$5=$C29,-'1'!$BQ29/('1'!$AQ29+'1'!$BG29-'1'!$BE29-'1'!$BC29),0)</f>
        <v>0</v>
      </c>
      <c r="FZ29" s="14">
        <f>IF(FZ$5=$C29,-'1'!$BQ29/('1'!$AQ29+'1'!$BG29-'1'!$BE29-'1'!$BC29),0)</f>
        <v>0</v>
      </c>
      <c r="GA29" s="14">
        <f>IF(GA$5=$C29,-'1'!$BQ29/('1'!$AQ29+'1'!$BG29-'1'!$BE29-'1'!$BC29),0)</f>
        <v>0</v>
      </c>
      <c r="GB29" s="14">
        <f>IF(GB$5=$C29,-'1'!$BQ29/('1'!$AQ29+'1'!$BG29-'1'!$BE29-'1'!$BC29),0)</f>
        <v>0</v>
      </c>
      <c r="GC29" s="14">
        <f>IF(GC$5=$C29,-'1'!$BQ29/('1'!$AQ29+'1'!$BG29-'1'!$BE29-'1'!$BC29),0)</f>
        <v>0</v>
      </c>
      <c r="GD29" s="14">
        <f>IF(GD$5=$C29,-'1'!$BQ29/('1'!$AQ29+'1'!$BG29-'1'!$BE29-'1'!$BC29),0)</f>
        <v>0</v>
      </c>
      <c r="GE29" s="14">
        <f>IF(GE$5=$C29,-'1'!$BQ29/('1'!$AQ29+'1'!$BG29-'1'!$BE29-'1'!$BC29),0)</f>
        <v>0</v>
      </c>
      <c r="GF29" s="14">
        <f>IF(GF$5=$C29,-'1'!$BQ29/('1'!$AQ29+'1'!$BG29-'1'!$BE29-'1'!$BC29),0)</f>
        <v>0</v>
      </c>
      <c r="GH29" s="159">
        <v>5.7116394991598926E-4</v>
      </c>
      <c r="GI29" s="159">
        <v>2.2973653745786524E-3</v>
      </c>
      <c r="GJ29" s="159">
        <v>4.5870497925469246E-4</v>
      </c>
      <c r="GK29" s="159">
        <v>2.7913325919986642E-4</v>
      </c>
      <c r="GL29" s="159">
        <v>5.0578347700725964E-4</v>
      </c>
      <c r="GM29" s="159">
        <v>1.2875549515389767E-3</v>
      </c>
      <c r="GN29" s="159">
        <v>1.9926416907341913E-4</v>
      </c>
      <c r="GO29" s="159">
        <v>2.1082413909095639E-4</v>
      </c>
      <c r="GP29" s="159">
        <v>1.8874819361544438E-3</v>
      </c>
      <c r="GQ29" s="159">
        <v>1.8313884880976483E-4</v>
      </c>
      <c r="GR29" s="159">
        <v>2.4277940848889016E-4</v>
      </c>
      <c r="GS29" s="159">
        <v>2.3082448503729613E-4</v>
      </c>
      <c r="GT29" s="159">
        <v>3.4366253423757253E-4</v>
      </c>
      <c r="GU29" s="159">
        <v>2.0250425820988392E-4</v>
      </c>
      <c r="GV29" s="159">
        <v>3.0603642676713604E-4</v>
      </c>
      <c r="GW29" s="159">
        <v>3.8997882788057494E-4</v>
      </c>
      <c r="GX29" s="159">
        <v>2.7446274959805431E-4</v>
      </c>
      <c r="GY29" s="159">
        <v>1.9487810411017141E-4</v>
      </c>
      <c r="GZ29" s="159">
        <v>3.5957301384468676E-4</v>
      </c>
      <c r="HA29" s="159">
        <v>3.2016870026054829E-4</v>
      </c>
      <c r="HB29" s="159">
        <v>1.1995124345031561E-3</v>
      </c>
      <c r="HC29" s="159">
        <v>2.9785000271594234E-3</v>
      </c>
      <c r="HD29" s="159">
        <v>1.4538337221662583E-3</v>
      </c>
      <c r="HE29" s="159">
        <v>1.0004281041037622</v>
      </c>
      <c r="HF29" s="159">
        <v>6.7094902346551935E-4</v>
      </c>
      <c r="HG29" s="159">
        <v>2.3426885759523222E-3</v>
      </c>
      <c r="HH29" s="159">
        <v>2.5033672186521933E-4</v>
      </c>
      <c r="HI29" s="159">
        <v>2.9571826071278511E-3</v>
      </c>
      <c r="HJ29" s="159">
        <v>1.8159093166015912E-3</v>
      </c>
      <c r="HK29" s="159">
        <v>1.4838742015642529E-2</v>
      </c>
      <c r="HL29" s="159">
        <v>2.6558328187810433E-3</v>
      </c>
      <c r="HM29" s="159">
        <v>1.7564018560368528E-3</v>
      </c>
      <c r="HN29" s="159">
        <v>4.3336707749246827E-4</v>
      </c>
      <c r="HO29" s="159">
        <v>5.1702983047353154E-4</v>
      </c>
      <c r="HP29" s="159">
        <v>1.0761905269812602E-2</v>
      </c>
      <c r="HQ29" s="159">
        <v>2.3817335872923615E-4</v>
      </c>
      <c r="HR29" s="159">
        <v>9.8925963833812938E-3</v>
      </c>
      <c r="HS29" s="159">
        <v>6.5002219308251839E-4</v>
      </c>
      <c r="HU29" s="159">
        <v>4.2322672782096119E-5</v>
      </c>
      <c r="HV29" s="159">
        <v>2.0875067895783396E-5</v>
      </c>
      <c r="HW29" s="159">
        <v>4.3407061603128827E-5</v>
      </c>
      <c r="HX29" s="159">
        <v>5.8214030338033067E-6</v>
      </c>
      <c r="HY29" s="159">
        <v>2.6178898141884895E-5</v>
      </c>
      <c r="HZ29" s="159">
        <v>7.5478038954064514E-5</v>
      </c>
      <c r="IA29" s="159">
        <v>3.1199531458202036E-6</v>
      </c>
      <c r="IB29" s="159">
        <v>1.6600132628373992E-5</v>
      </c>
      <c r="IC29" s="159">
        <v>3.3523465776182299E-4</v>
      </c>
      <c r="ID29" s="159">
        <v>2.1466230674052943E-5</v>
      </c>
      <c r="IE29" s="159">
        <v>7.1180260114117172E-6</v>
      </c>
      <c r="IF29" s="159">
        <v>1.3708491208254639E-5</v>
      </c>
      <c r="IG29" s="159">
        <v>4.5681575556066523E-5</v>
      </c>
      <c r="IH29" s="159">
        <v>1.53749320301706E-5</v>
      </c>
      <c r="II29" s="159">
        <v>3.7802327322306861E-5</v>
      </c>
      <c r="IJ29" s="159">
        <v>1.6539794878226115E-5</v>
      </c>
      <c r="IK29" s="159">
        <v>3.4713661519170609E-5</v>
      </c>
      <c r="IL29" s="159">
        <v>3.485507596738244E-5</v>
      </c>
      <c r="IM29" s="159">
        <v>6.3661211798122239E-5</v>
      </c>
      <c r="IN29" s="159">
        <v>8.2401282099930519E-5</v>
      </c>
      <c r="IO29" s="159">
        <v>1.1995124345031561E-3</v>
      </c>
      <c r="IP29" s="159">
        <v>1.5019346351165734E-3</v>
      </c>
      <c r="IQ29" s="159">
        <v>1.3284266349628195E-3</v>
      </c>
      <c r="IR29" s="159">
        <v>0.58206087556458497</v>
      </c>
      <c r="IS29" s="159">
        <v>5.4863360730676919E-4</v>
      </c>
      <c r="IT29" s="159">
        <v>2.2266517998424384E-3</v>
      </c>
      <c r="IU29" s="159">
        <v>2.4377130446819086E-4</v>
      </c>
      <c r="IV29" s="159">
        <v>1.5901026049836527E-3</v>
      </c>
      <c r="IW29" s="159">
        <v>1.5074552308979431E-3</v>
      </c>
      <c r="IX29" s="159">
        <v>1.4838742015642529E-2</v>
      </c>
      <c r="IY29" s="159">
        <v>2.5514083493091136E-3</v>
      </c>
      <c r="IZ29" s="159">
        <v>1.7311251609570181E-3</v>
      </c>
      <c r="JA29" s="159">
        <v>3.408127301716424E-4</v>
      </c>
      <c r="JB29" s="159">
        <v>4.7792168441958326E-4</v>
      </c>
      <c r="JC29" s="159">
        <v>8.758341804327727E-3</v>
      </c>
      <c r="JD29" s="159">
        <v>2.3817335872923615E-4</v>
      </c>
      <c r="JE29" s="159">
        <v>9.7994392998912456E-3</v>
      </c>
      <c r="JF29" s="159">
        <v>4.167030951169081E-4</v>
      </c>
    </row>
    <row r="30" spans="1:266">
      <c r="A30" s="15"/>
      <c r="B30" s="15" t="s">
        <v>154</v>
      </c>
      <c r="C30" s="15" t="s">
        <v>20</v>
      </c>
      <c r="D30" s="14">
        <v>6447</v>
      </c>
      <c r="E30" s="14">
        <v>275</v>
      </c>
      <c r="F30" s="14">
        <v>90875</v>
      </c>
      <c r="G30" s="14">
        <v>7198</v>
      </c>
      <c r="H30" s="14">
        <v>24466</v>
      </c>
      <c r="I30" s="14">
        <v>28349</v>
      </c>
      <c r="J30" s="14">
        <v>1698</v>
      </c>
      <c r="K30" s="14">
        <v>12785</v>
      </c>
      <c r="L30" s="14">
        <v>6613</v>
      </c>
      <c r="M30" s="14">
        <v>7414</v>
      </c>
      <c r="N30" s="14">
        <v>2660</v>
      </c>
      <c r="O30" s="14">
        <v>10850</v>
      </c>
      <c r="P30" s="14">
        <v>12740</v>
      </c>
      <c r="Q30" s="14">
        <v>15746</v>
      </c>
      <c r="R30" s="14">
        <v>26777</v>
      </c>
      <c r="S30" s="14">
        <v>10444</v>
      </c>
      <c r="T30" s="14">
        <v>29727</v>
      </c>
      <c r="U30" s="14">
        <v>23647</v>
      </c>
      <c r="V30" s="14">
        <v>53088</v>
      </c>
      <c r="W30" s="14">
        <v>77563</v>
      </c>
      <c r="X30" s="14">
        <v>531698</v>
      </c>
      <c r="Y30" s="14">
        <v>26938</v>
      </c>
      <c r="Z30" s="14">
        <v>14051</v>
      </c>
      <c r="AA30" s="14">
        <v>7147</v>
      </c>
      <c r="AB30" s="14">
        <v>183806</v>
      </c>
      <c r="AC30" s="14">
        <v>67471</v>
      </c>
      <c r="AD30" s="14">
        <v>20112</v>
      </c>
      <c r="AE30" s="14">
        <v>227700</v>
      </c>
      <c r="AF30" s="14">
        <v>368060</v>
      </c>
      <c r="AG30" s="14">
        <v>81942</v>
      </c>
      <c r="AH30" s="14">
        <v>130063</v>
      </c>
      <c r="AI30" s="14">
        <v>365899</v>
      </c>
      <c r="AJ30" s="14">
        <v>26438</v>
      </c>
      <c r="AK30" s="14">
        <v>403994</v>
      </c>
      <c r="AL30" s="14">
        <v>902632</v>
      </c>
      <c r="AM30" s="14">
        <v>65740</v>
      </c>
      <c r="AN30" s="14">
        <v>6048</v>
      </c>
      <c r="AO30" s="14">
        <v>37180</v>
      </c>
      <c r="AP30" s="14">
        <v>3879101</v>
      </c>
      <c r="AQ30" s="14">
        <v>3916281</v>
      </c>
      <c r="AR30" s="14">
        <v>382791</v>
      </c>
      <c r="AS30" s="14">
        <v>5684173</v>
      </c>
      <c r="AT30" s="14">
        <v>341</v>
      </c>
      <c r="AU30" s="14">
        <v>69624</v>
      </c>
      <c r="AV30" s="14">
        <v>1086523</v>
      </c>
      <c r="AW30" s="14">
        <v>20111</v>
      </c>
      <c r="AX30" s="14">
        <v>7243563</v>
      </c>
      <c r="AY30" s="14">
        <v>11159844</v>
      </c>
      <c r="AZ30" s="14">
        <v>13239035</v>
      </c>
      <c r="BA30" s="14">
        <v>0</v>
      </c>
      <c r="BB30" s="14">
        <v>930144</v>
      </c>
      <c r="BC30" s="14">
        <v>14169179</v>
      </c>
      <c r="BD30" s="14">
        <v>848383</v>
      </c>
      <c r="BE30" s="14">
        <v>848383</v>
      </c>
      <c r="BF30" s="14">
        <v>15017562</v>
      </c>
      <c r="BG30" s="14">
        <v>22261125</v>
      </c>
      <c r="BH30" s="14">
        <v>26177406</v>
      </c>
      <c r="BI30" s="14">
        <v>-1649576</v>
      </c>
      <c r="BJ30" s="14">
        <v>0</v>
      </c>
      <c r="BK30" s="14">
        <v>-269142</v>
      </c>
      <c r="BL30" s="14">
        <v>-1918718</v>
      </c>
      <c r="BM30" s="14">
        <v>-115745</v>
      </c>
      <c r="BN30" s="14">
        <v>0</v>
      </c>
      <c r="BO30" s="14">
        <v>0</v>
      </c>
      <c r="BP30" s="14">
        <v>-115745</v>
      </c>
      <c r="BQ30" s="14">
        <v>-2034463</v>
      </c>
      <c r="BR30" s="14">
        <v>20226662</v>
      </c>
      <c r="BS30" s="14">
        <v>24142943</v>
      </c>
      <c r="BU30" s="159">
        <f t="shared" si="26"/>
        <v>6.3382358724291168E-2</v>
      </c>
      <c r="BV30" s="159">
        <f t="shared" si="27"/>
        <v>2.880184331797235E-2</v>
      </c>
      <c r="BW30" s="159">
        <f t="shared" si="28"/>
        <v>7.8210391331663701E-2</v>
      </c>
      <c r="BX30" s="159">
        <f t="shared" si="29"/>
        <v>8.6831692723412471E-2</v>
      </c>
      <c r="BY30" s="159">
        <f t="shared" si="30"/>
        <v>8.5826340751550531E-2</v>
      </c>
      <c r="BZ30" s="159">
        <f t="shared" si="31"/>
        <v>5.545850246979997E-2</v>
      </c>
      <c r="CA30" s="159">
        <f t="shared" si="32"/>
        <v>5.7233382769313737E-2</v>
      </c>
      <c r="CB30" s="159">
        <f t="shared" si="33"/>
        <v>6.3763041873640958E-2</v>
      </c>
      <c r="CC30" s="159">
        <f t="shared" si="34"/>
        <v>4.0536233127781388E-2</v>
      </c>
      <c r="CD30" s="159">
        <f t="shared" si="35"/>
        <v>4.4652697892638385E-2</v>
      </c>
      <c r="CE30" s="159">
        <f t="shared" si="36"/>
        <v>3.5641547861507125E-2</v>
      </c>
      <c r="CF30" s="159">
        <f t="shared" si="37"/>
        <v>4.6911818751756491E-2</v>
      </c>
      <c r="CG30" s="159">
        <f t="shared" si="38"/>
        <v>4.744543216681129E-2</v>
      </c>
      <c r="CH30" s="159">
        <f t="shared" si="39"/>
        <v>4.3902180610660209E-2</v>
      </c>
      <c r="CI30" s="159">
        <f t="shared" si="40"/>
        <v>4.9271426179343797E-2</v>
      </c>
      <c r="CJ30" s="159">
        <f t="shared" si="41"/>
        <v>3.4044606126985989E-2</v>
      </c>
      <c r="CK30" s="159">
        <f t="shared" si="42"/>
        <v>4.4291246195082921E-2</v>
      </c>
      <c r="CL30" s="159">
        <f t="shared" si="43"/>
        <v>4.1907391523176928E-2</v>
      </c>
      <c r="CM30" s="159">
        <f t="shared" si="44"/>
        <v>2.7377423527009215E-2</v>
      </c>
      <c r="CN30" s="159">
        <f t="shared" si="45"/>
        <v>5.9726329082732704E-2</v>
      </c>
      <c r="CO30" s="159">
        <f t="shared" si="46"/>
        <v>6.370662014560198E-2</v>
      </c>
      <c r="CP30" s="159">
        <f t="shared" si="47"/>
        <v>1.9335592908894889E-2</v>
      </c>
      <c r="CQ30" s="159">
        <f t="shared" si="48"/>
        <v>2.1525192640593164E-2</v>
      </c>
      <c r="CR30" s="159">
        <f t="shared" si="49"/>
        <v>1.5564126072252214E-2</v>
      </c>
      <c r="CS30" s="159">
        <f t="shared" si="50"/>
        <v>7.6132391978890063E-3</v>
      </c>
      <c r="CT30" s="159">
        <f t="shared" si="51"/>
        <v>6.0503219347686861E-3</v>
      </c>
      <c r="CU30" s="159">
        <f t="shared" si="52"/>
        <v>1.3599886234841878E-3</v>
      </c>
      <c r="CV30" s="159">
        <f t="shared" si="53"/>
        <v>3.0157674174475058E-2</v>
      </c>
      <c r="CW30" s="159">
        <f t="shared" si="54"/>
        <v>1.6330177863438079E-2</v>
      </c>
      <c r="CX30" s="159">
        <f t="shared" si="55"/>
        <v>1.2285323190267934E-2</v>
      </c>
      <c r="CY30" s="159">
        <f t="shared" si="56"/>
        <v>1.8470552531718105E-2</v>
      </c>
      <c r="CZ30" s="159">
        <f t="shared" si="57"/>
        <v>5.0264013862410577E-2</v>
      </c>
      <c r="DA30" s="159">
        <f t="shared" si="58"/>
        <v>4.4843612185358574E-2</v>
      </c>
      <c r="DB30" s="159">
        <f t="shared" si="59"/>
        <v>1.573021379352316E-2</v>
      </c>
      <c r="DC30" s="159">
        <f t="shared" si="60"/>
        <v>8.9968552988961156E-2</v>
      </c>
      <c r="DD30" s="159">
        <f t="shared" si="61"/>
        <v>0.22681244673840664</v>
      </c>
      <c r="DE30" s="159">
        <f t="shared" si="62"/>
        <v>8.0595618679313932E-3</v>
      </c>
      <c r="DF30" s="159">
        <f t="shared" si="63"/>
        <v>1.2107803479342435E-3</v>
      </c>
      <c r="DH30" s="14">
        <v>0</v>
      </c>
      <c r="DI30" s="14">
        <v>0</v>
      </c>
      <c r="DJ30" s="14">
        <v>0</v>
      </c>
      <c r="DK30" s="14">
        <v>0</v>
      </c>
      <c r="DL30" s="14">
        <v>0</v>
      </c>
      <c r="DM30" s="14">
        <v>0</v>
      </c>
      <c r="DN30" s="14">
        <v>0</v>
      </c>
      <c r="DO30" s="14">
        <v>0</v>
      </c>
      <c r="DP30" s="14">
        <v>0</v>
      </c>
      <c r="DQ30" s="14">
        <v>0</v>
      </c>
      <c r="DR30" s="14">
        <v>0</v>
      </c>
      <c r="DS30" s="14">
        <v>0</v>
      </c>
      <c r="DT30" s="14">
        <v>0</v>
      </c>
      <c r="DU30" s="14">
        <v>0</v>
      </c>
      <c r="DV30" s="14">
        <v>0</v>
      </c>
      <c r="DW30" s="14">
        <v>0</v>
      </c>
      <c r="DX30" s="14">
        <v>0</v>
      </c>
      <c r="DY30" s="14">
        <v>0</v>
      </c>
      <c r="DZ30" s="14">
        <v>0</v>
      </c>
      <c r="EA30" s="14">
        <v>0</v>
      </c>
      <c r="EB30" s="14">
        <v>0</v>
      </c>
      <c r="EC30" s="14">
        <v>0</v>
      </c>
      <c r="ED30" s="14">
        <v>0</v>
      </c>
      <c r="EE30" s="14">
        <v>0</v>
      </c>
      <c r="EF30" s="14">
        <v>1</v>
      </c>
      <c r="EG30" s="14">
        <v>0</v>
      </c>
      <c r="EH30" s="14">
        <v>0</v>
      </c>
      <c r="EI30" s="14">
        <v>0</v>
      </c>
      <c r="EJ30" s="14">
        <v>0</v>
      </c>
      <c r="EK30" s="14">
        <v>0</v>
      </c>
      <c r="EL30" s="14">
        <v>0</v>
      </c>
      <c r="EM30" s="14">
        <v>0</v>
      </c>
      <c r="EN30" s="14">
        <v>0</v>
      </c>
      <c r="EO30" s="14">
        <v>0</v>
      </c>
      <c r="EP30" s="14">
        <v>0</v>
      </c>
      <c r="EQ30" s="14">
        <v>0</v>
      </c>
      <c r="ER30" s="14">
        <v>0</v>
      </c>
      <c r="ES30" s="14">
        <v>0</v>
      </c>
      <c r="EU30" s="14">
        <f>IF(EU$5=$C30,-'1'!$BQ30/('1'!$AQ30+'1'!$BG30-'1'!$BE30-'1'!$BC30),0)</f>
        <v>0</v>
      </c>
      <c r="EV30" s="14">
        <f>IF(EV$5=$C30,-'1'!$BQ30/('1'!$AQ30+'1'!$BG30-'1'!$BE30-'1'!$BC30),0)</f>
        <v>0</v>
      </c>
      <c r="EW30" s="14">
        <f>IF(EW$5=$C30,-'1'!$BQ30/('1'!$AQ30+'1'!$BG30-'1'!$BE30-'1'!$BC30),0)</f>
        <v>0</v>
      </c>
      <c r="EX30" s="14">
        <f>IF(EX$5=$C30,-'1'!$BQ30/('1'!$AQ30+'1'!$BG30-'1'!$BE30-'1'!$BC30),0)</f>
        <v>0</v>
      </c>
      <c r="EY30" s="14">
        <f>IF(EY$5=$C30,-'1'!$BQ30/('1'!$AQ30+'1'!$BG30-'1'!$BE30-'1'!$BC30),0)</f>
        <v>0</v>
      </c>
      <c r="EZ30" s="14">
        <f>IF(EZ$5=$C30,-'1'!$BQ30/('1'!$AQ30+'1'!$BG30-'1'!$BE30-'1'!$BC30),0)</f>
        <v>0</v>
      </c>
      <c r="FA30" s="14">
        <f>IF(FA$5=$C30,-'1'!$BQ30/('1'!$AQ30+'1'!$BG30-'1'!$BE30-'1'!$BC30),0)</f>
        <v>0</v>
      </c>
      <c r="FB30" s="14">
        <f>IF(FB$5=$C30,-'1'!$BQ30/('1'!$AQ30+'1'!$BG30-'1'!$BE30-'1'!$BC30),0)</f>
        <v>0</v>
      </c>
      <c r="FC30" s="14">
        <f>IF(FC$5=$C30,-'1'!$BQ30/('1'!$AQ30+'1'!$BG30-'1'!$BE30-'1'!$BC30),0)</f>
        <v>0</v>
      </c>
      <c r="FD30" s="14">
        <f>IF(FD$5=$C30,-'1'!$BQ30/('1'!$AQ30+'1'!$BG30-'1'!$BE30-'1'!$BC30),0)</f>
        <v>0</v>
      </c>
      <c r="FE30" s="14">
        <f>IF(FE$5=$C30,-'1'!$BQ30/('1'!$AQ30+'1'!$BG30-'1'!$BE30-'1'!$BC30),0)</f>
        <v>0</v>
      </c>
      <c r="FF30" s="14">
        <f>IF(FF$5=$C30,-'1'!$BQ30/('1'!$AQ30+'1'!$BG30-'1'!$BE30-'1'!$BC30),0)</f>
        <v>0</v>
      </c>
      <c r="FG30" s="14">
        <f>IF(FG$5=$C30,-'1'!$BQ30/('1'!$AQ30+'1'!$BG30-'1'!$BE30-'1'!$BC30),0)</f>
        <v>0</v>
      </c>
      <c r="FH30" s="14">
        <f>IF(FH$5=$C30,-'1'!$BQ30/('1'!$AQ30+'1'!$BG30-'1'!$BE30-'1'!$BC30),0)</f>
        <v>0</v>
      </c>
      <c r="FI30" s="14">
        <f>IF(FI$5=$C30,-'1'!$BQ30/('1'!$AQ30+'1'!$BG30-'1'!$BE30-'1'!$BC30),0)</f>
        <v>0</v>
      </c>
      <c r="FJ30" s="14">
        <f>IF(FJ$5=$C30,-'1'!$BQ30/('1'!$AQ30+'1'!$BG30-'1'!$BE30-'1'!$BC30),0)</f>
        <v>0</v>
      </c>
      <c r="FK30" s="14">
        <f>IF(FK$5=$C30,-'1'!$BQ30/('1'!$AQ30+'1'!$BG30-'1'!$BE30-'1'!$BC30),0)</f>
        <v>0</v>
      </c>
      <c r="FL30" s="14">
        <f>IF(FL$5=$C30,-'1'!$BQ30/('1'!$AQ30+'1'!$BG30-'1'!$BE30-'1'!$BC30),0)</f>
        <v>0</v>
      </c>
      <c r="FM30" s="14">
        <f>IF(FM$5=$C30,-'1'!$BQ30/('1'!$AQ30+'1'!$BG30-'1'!$BE30-'1'!$BC30),0)</f>
        <v>0</v>
      </c>
      <c r="FN30" s="14">
        <f>IF(FN$5=$C30,-'1'!$BQ30/('1'!$AQ30+'1'!$BG30-'1'!$BE30-'1'!$BC30),0)</f>
        <v>0</v>
      </c>
      <c r="FO30" s="14">
        <f>IF(FO$5=$C30,-'1'!$BQ30/('1'!$AQ30+'1'!$BG30-'1'!$BE30-'1'!$BC30),0)</f>
        <v>0</v>
      </c>
      <c r="FP30" s="14">
        <f>IF(FP$5=$C30,-'1'!$BQ30/('1'!$AQ30+'1'!$BG30-'1'!$BE30-'1'!$BC30),0)</f>
        <v>0</v>
      </c>
      <c r="FQ30" s="14">
        <f>IF(FQ$5=$C30,-'1'!$BQ30/('1'!$AQ30+'1'!$BG30-'1'!$BE30-'1'!$BC30),0)</f>
        <v>0</v>
      </c>
      <c r="FR30" s="14">
        <f>IF(FR$5=$C30,-'1'!$BQ30/('1'!$AQ30+'1'!$BG30-'1'!$BE30-'1'!$BC30),0)</f>
        <v>0</v>
      </c>
      <c r="FS30" s="14">
        <f>IF(FS$5=$C30,-'1'!$BQ30/('1'!$AQ30+'1'!$BG30-'1'!$BE30-'1'!$BC30),0)</f>
        <v>0.18230210028025481</v>
      </c>
      <c r="FT30" s="14">
        <f>IF(FT$5=$C30,-'1'!$BQ30/('1'!$AQ30+'1'!$BG30-'1'!$BE30-'1'!$BC30),0)</f>
        <v>0</v>
      </c>
      <c r="FU30" s="14">
        <f>IF(FU$5=$C30,-'1'!$BQ30/('1'!$AQ30+'1'!$BG30-'1'!$BE30-'1'!$BC30),0)</f>
        <v>0</v>
      </c>
      <c r="FV30" s="14">
        <f>IF(FV$5=$C30,-'1'!$BQ30/('1'!$AQ30+'1'!$BG30-'1'!$BE30-'1'!$BC30),0)</f>
        <v>0</v>
      </c>
      <c r="FW30" s="14">
        <f>IF(FW$5=$C30,-'1'!$BQ30/('1'!$AQ30+'1'!$BG30-'1'!$BE30-'1'!$BC30),0)</f>
        <v>0</v>
      </c>
      <c r="FX30" s="14">
        <f>IF(FX$5=$C30,-'1'!$BQ30/('1'!$AQ30+'1'!$BG30-'1'!$BE30-'1'!$BC30),0)</f>
        <v>0</v>
      </c>
      <c r="FY30" s="14">
        <f>IF(FY$5=$C30,-'1'!$BQ30/('1'!$AQ30+'1'!$BG30-'1'!$BE30-'1'!$BC30),0)</f>
        <v>0</v>
      </c>
      <c r="FZ30" s="14">
        <f>IF(FZ$5=$C30,-'1'!$BQ30/('1'!$AQ30+'1'!$BG30-'1'!$BE30-'1'!$BC30),0)</f>
        <v>0</v>
      </c>
      <c r="GA30" s="14">
        <f>IF(GA$5=$C30,-'1'!$BQ30/('1'!$AQ30+'1'!$BG30-'1'!$BE30-'1'!$BC30),0)</f>
        <v>0</v>
      </c>
      <c r="GB30" s="14">
        <f>IF(GB$5=$C30,-'1'!$BQ30/('1'!$AQ30+'1'!$BG30-'1'!$BE30-'1'!$BC30),0)</f>
        <v>0</v>
      </c>
      <c r="GC30" s="14">
        <f>IF(GC$5=$C30,-'1'!$BQ30/('1'!$AQ30+'1'!$BG30-'1'!$BE30-'1'!$BC30),0)</f>
        <v>0</v>
      </c>
      <c r="GD30" s="14">
        <f>IF(GD$5=$C30,-'1'!$BQ30/('1'!$AQ30+'1'!$BG30-'1'!$BE30-'1'!$BC30),0)</f>
        <v>0</v>
      </c>
      <c r="GE30" s="14">
        <f>IF(GE$5=$C30,-'1'!$BQ30/('1'!$AQ30+'1'!$BG30-'1'!$BE30-'1'!$BC30),0)</f>
        <v>0</v>
      </c>
      <c r="GF30" s="14">
        <f>IF(GF$5=$C30,-'1'!$BQ30/('1'!$AQ30+'1'!$BG30-'1'!$BE30-'1'!$BC30),0)</f>
        <v>0</v>
      </c>
      <c r="GH30" s="159">
        <v>5.5070915386503543E-2</v>
      </c>
      <c r="GI30" s="159">
        <v>3.0039152204989105E-2</v>
      </c>
      <c r="GJ30" s="159">
        <v>6.8393982613282681E-2</v>
      </c>
      <c r="GK30" s="159">
        <v>7.4651762566160282E-2</v>
      </c>
      <c r="GL30" s="159">
        <v>7.4236902305662766E-2</v>
      </c>
      <c r="GM30" s="159">
        <v>4.9324339138822594E-2</v>
      </c>
      <c r="GN30" s="159">
        <v>4.9179691135393222E-2</v>
      </c>
      <c r="GO30" s="159">
        <v>5.5769589150567379E-2</v>
      </c>
      <c r="GP30" s="159">
        <v>3.8032540121269331E-2</v>
      </c>
      <c r="GQ30" s="159">
        <v>4.0500098043975467E-2</v>
      </c>
      <c r="GR30" s="159">
        <v>3.1712548948947213E-2</v>
      </c>
      <c r="GS30" s="159">
        <v>4.1825296525162377E-2</v>
      </c>
      <c r="GT30" s="159">
        <v>4.2725124224383897E-2</v>
      </c>
      <c r="GU30" s="159">
        <v>3.9346507782474172E-2</v>
      </c>
      <c r="GV30" s="159">
        <v>4.3314602473983027E-2</v>
      </c>
      <c r="GW30" s="159">
        <v>3.0502955479251088E-2</v>
      </c>
      <c r="GX30" s="159">
        <v>3.9021158573512398E-2</v>
      </c>
      <c r="GY30" s="159">
        <v>3.7024016813592832E-2</v>
      </c>
      <c r="GZ30" s="159">
        <v>2.6700911891096371E-2</v>
      </c>
      <c r="HA30" s="159">
        <v>5.2808481656372329E-2</v>
      </c>
      <c r="HB30" s="159">
        <v>5.6684087332887115E-2</v>
      </c>
      <c r="HC30" s="159">
        <v>1.8823005261474363E-2</v>
      </c>
      <c r="HD30" s="159">
        <v>2.6464824293482708E-2</v>
      </c>
      <c r="HE30" s="159">
        <v>1.6193579633310435E-2</v>
      </c>
      <c r="HF30" s="159">
        <v>1.0092770562000033</v>
      </c>
      <c r="HG30" s="159">
        <v>8.9815129759893159E-3</v>
      </c>
      <c r="HH30" s="159">
        <v>3.0936673368350885E-3</v>
      </c>
      <c r="HI30" s="159">
        <v>3.1207499351744071E-2</v>
      </c>
      <c r="HJ30" s="159">
        <v>2.1509987048217698E-2</v>
      </c>
      <c r="HK30" s="159">
        <v>1.5605797370063715E-2</v>
      </c>
      <c r="HL30" s="159">
        <v>1.9376965501980276E-2</v>
      </c>
      <c r="HM30" s="159">
        <v>4.5490125152035585E-2</v>
      </c>
      <c r="HN30" s="159">
        <v>4.2615737281995567E-2</v>
      </c>
      <c r="HO30" s="159">
        <v>1.9427747661396138E-2</v>
      </c>
      <c r="HP30" s="159">
        <v>7.9059808985184346E-2</v>
      </c>
      <c r="HQ30" s="159">
        <v>0.19217777006902162</v>
      </c>
      <c r="HR30" s="159">
        <v>1.3366724966312462E-2</v>
      </c>
      <c r="HS30" s="159">
        <v>7.4289721055971506E-3</v>
      </c>
      <c r="HU30" s="159">
        <v>4.0806993019365358E-3</v>
      </c>
      <c r="HV30" s="159">
        <v>2.7295150730036861E-4</v>
      </c>
      <c r="HW30" s="159">
        <v>6.4720941582142484E-3</v>
      </c>
      <c r="HX30" s="159">
        <v>1.5568836129636592E-3</v>
      </c>
      <c r="HY30" s="159">
        <v>3.8424353348361965E-3</v>
      </c>
      <c r="HZ30" s="159">
        <v>2.8914528164049711E-3</v>
      </c>
      <c r="IA30" s="159">
        <v>7.7002470028518532E-4</v>
      </c>
      <c r="IB30" s="159">
        <v>4.3912551025759583E-3</v>
      </c>
      <c r="IC30" s="159">
        <v>6.7549391213475793E-3</v>
      </c>
      <c r="ID30" s="159">
        <v>4.7471328589425025E-3</v>
      </c>
      <c r="IE30" s="159">
        <v>9.2977715742767876E-4</v>
      </c>
      <c r="IF30" s="159">
        <v>2.483972658295714E-3</v>
      </c>
      <c r="IG30" s="159">
        <v>5.6792661286996261E-3</v>
      </c>
      <c r="IH30" s="159">
        <v>2.9873440100855729E-3</v>
      </c>
      <c r="II30" s="159">
        <v>5.3503198879099635E-3</v>
      </c>
      <c r="IJ30" s="159">
        <v>1.2936923513216356E-3</v>
      </c>
      <c r="IK30" s="159">
        <v>4.9353411083672763E-3</v>
      </c>
      <c r="IL30" s="159">
        <v>6.6219595297677585E-3</v>
      </c>
      <c r="IM30" s="159">
        <v>4.7273080616564295E-3</v>
      </c>
      <c r="IN30" s="159">
        <v>1.3591230469107601E-2</v>
      </c>
      <c r="IO30" s="159">
        <v>5.6684087332887115E-2</v>
      </c>
      <c r="IP30" s="159">
        <v>9.4916646907509481E-3</v>
      </c>
      <c r="IQ30" s="159">
        <v>2.4181979648050186E-2</v>
      </c>
      <c r="IR30" s="159">
        <v>9.4216157075410339E-3</v>
      </c>
      <c r="IS30" s="159">
        <v>0.82528372909006986</v>
      </c>
      <c r="IT30" s="159">
        <v>8.5366455612501495E-3</v>
      </c>
      <c r="IU30" s="159">
        <v>3.0125317479269167E-3</v>
      </c>
      <c r="IV30" s="159">
        <v>1.6780541686747617E-2</v>
      </c>
      <c r="IW30" s="159">
        <v>1.7856256474891398E-2</v>
      </c>
      <c r="IX30" s="159">
        <v>1.5605797370063715E-2</v>
      </c>
      <c r="IY30" s="159">
        <v>1.8615084208771136E-2</v>
      </c>
      <c r="IZ30" s="159">
        <v>4.4835468577482641E-2</v>
      </c>
      <c r="JA30" s="159">
        <v>3.3514280446480797E-2</v>
      </c>
      <c r="JB30" s="159">
        <v>1.7958232464670893E-2</v>
      </c>
      <c r="JC30" s="159">
        <v>6.4341100643154278E-2</v>
      </c>
      <c r="JD30" s="159">
        <v>0.19217777006902162</v>
      </c>
      <c r="JE30" s="159">
        <v>1.3240852539558336E-2</v>
      </c>
      <c r="JF30" s="159">
        <v>4.7624153496348695E-3</v>
      </c>
    </row>
    <row r="31" spans="1:266">
      <c r="A31" s="15"/>
      <c r="B31" s="15" t="s">
        <v>155</v>
      </c>
      <c r="C31" s="15" t="s">
        <v>21</v>
      </c>
      <c r="D31" s="14">
        <v>653</v>
      </c>
      <c r="E31" s="14">
        <v>426</v>
      </c>
      <c r="F31" s="14">
        <v>3909</v>
      </c>
      <c r="G31" s="14">
        <v>1375</v>
      </c>
      <c r="H31" s="14">
        <v>2326</v>
      </c>
      <c r="I31" s="14">
        <v>2667</v>
      </c>
      <c r="J31" s="14">
        <v>45</v>
      </c>
      <c r="K31" s="14">
        <v>573</v>
      </c>
      <c r="L31" s="14">
        <v>1302</v>
      </c>
      <c r="M31" s="14">
        <v>593</v>
      </c>
      <c r="N31" s="14">
        <v>394</v>
      </c>
      <c r="O31" s="14">
        <v>1643</v>
      </c>
      <c r="P31" s="14">
        <v>1661</v>
      </c>
      <c r="Q31" s="14">
        <v>2111</v>
      </c>
      <c r="R31" s="14">
        <v>6463</v>
      </c>
      <c r="S31" s="14">
        <v>1103</v>
      </c>
      <c r="T31" s="14">
        <v>3152</v>
      </c>
      <c r="U31" s="14">
        <v>2287</v>
      </c>
      <c r="V31" s="14">
        <v>7616</v>
      </c>
      <c r="W31" s="14">
        <v>10436</v>
      </c>
      <c r="X31" s="14">
        <v>83304</v>
      </c>
      <c r="Y31" s="14">
        <v>17002</v>
      </c>
      <c r="Z31" s="14">
        <v>19106</v>
      </c>
      <c r="AA31" s="14">
        <v>19346</v>
      </c>
      <c r="AB31" s="14">
        <v>313271</v>
      </c>
      <c r="AC31" s="14">
        <v>551777</v>
      </c>
      <c r="AD31" s="14">
        <v>987816</v>
      </c>
      <c r="AE31" s="14">
        <v>182730</v>
      </c>
      <c r="AF31" s="14">
        <v>81469</v>
      </c>
      <c r="AG31" s="14">
        <v>179969</v>
      </c>
      <c r="AH31" s="14">
        <v>44864</v>
      </c>
      <c r="AI31" s="14">
        <v>58702</v>
      </c>
      <c r="AJ31" s="14">
        <v>20817</v>
      </c>
      <c r="AK31" s="14">
        <v>254945</v>
      </c>
      <c r="AL31" s="14">
        <v>46389</v>
      </c>
      <c r="AM31" s="14">
        <v>0</v>
      </c>
      <c r="AN31" s="14">
        <v>1717</v>
      </c>
      <c r="AO31" s="14">
        <v>445484</v>
      </c>
      <c r="AP31" s="14">
        <v>2913959</v>
      </c>
      <c r="AQ31" s="14">
        <v>3359443</v>
      </c>
      <c r="AR31" s="14">
        <v>64</v>
      </c>
      <c r="AS31" s="14">
        <v>3386711</v>
      </c>
      <c r="AT31" s="14">
        <v>0</v>
      </c>
      <c r="AU31" s="14">
        <v>0</v>
      </c>
      <c r="AV31" s="14">
        <v>0</v>
      </c>
      <c r="AW31" s="14">
        <v>0</v>
      </c>
      <c r="AX31" s="14">
        <v>3386775</v>
      </c>
      <c r="AY31" s="14">
        <v>6746218</v>
      </c>
      <c r="AZ31" s="14">
        <v>4174831</v>
      </c>
      <c r="BA31" s="14">
        <v>0</v>
      </c>
      <c r="BB31" s="14">
        <v>97730</v>
      </c>
      <c r="BC31" s="14">
        <v>4272561</v>
      </c>
      <c r="BD31" s="14">
        <v>467009</v>
      </c>
      <c r="BE31" s="14">
        <v>467009</v>
      </c>
      <c r="BF31" s="14">
        <v>4739570</v>
      </c>
      <c r="BG31" s="14">
        <v>8126345</v>
      </c>
      <c r="BH31" s="14">
        <v>11485788</v>
      </c>
      <c r="BI31" s="14">
        <v>0</v>
      </c>
      <c r="BJ31" s="14">
        <v>0</v>
      </c>
      <c r="BK31" s="14">
        <v>-22828</v>
      </c>
      <c r="BL31" s="14">
        <v>-22828</v>
      </c>
      <c r="BM31" s="14">
        <v>-311322</v>
      </c>
      <c r="BN31" s="14">
        <v>0</v>
      </c>
      <c r="BO31" s="14">
        <v>0</v>
      </c>
      <c r="BP31" s="14">
        <v>-311322</v>
      </c>
      <c r="BQ31" s="14">
        <v>-334150</v>
      </c>
      <c r="BR31" s="14">
        <v>7792195</v>
      </c>
      <c r="BS31" s="14">
        <v>11151638</v>
      </c>
      <c r="BU31" s="159">
        <f t="shared" si="26"/>
        <v>6.4198356207479648E-3</v>
      </c>
      <c r="BV31" s="159">
        <f t="shared" si="27"/>
        <v>4.4616673648931716E-2</v>
      </c>
      <c r="BW31" s="159">
        <f t="shared" si="28"/>
        <v>3.3642302031964061E-3</v>
      </c>
      <c r="BX31" s="159">
        <f t="shared" si="29"/>
        <v>1.6587048832271762E-2</v>
      </c>
      <c r="BY31" s="159">
        <f t="shared" si="30"/>
        <v>8.1595711840148182E-3</v>
      </c>
      <c r="BZ31" s="159">
        <f t="shared" si="31"/>
        <v>5.2173913043478265E-3</v>
      </c>
      <c r="CA31" s="159">
        <f t="shared" si="32"/>
        <v>1.5167857624376433E-3</v>
      </c>
      <c r="CB31" s="159">
        <f t="shared" si="33"/>
        <v>2.8577413370040098E-3</v>
      </c>
      <c r="CC31" s="159">
        <f t="shared" si="34"/>
        <v>7.9809731638244927E-3</v>
      </c>
      <c r="CD31" s="159">
        <f t="shared" si="35"/>
        <v>3.5714931009353337E-3</v>
      </c>
      <c r="CE31" s="159">
        <f t="shared" si="36"/>
        <v>5.2792367885089505E-3</v>
      </c>
      <c r="CF31" s="159">
        <f t="shared" si="37"/>
        <v>7.1037896966945546E-3</v>
      </c>
      <c r="CG31" s="159">
        <f t="shared" si="38"/>
        <v>6.1857820117012206E-3</v>
      </c>
      <c r="CH31" s="159">
        <f t="shared" si="39"/>
        <v>5.8857807233013903E-3</v>
      </c>
      <c r="CI31" s="159">
        <f t="shared" si="40"/>
        <v>1.1892341464581504E-2</v>
      </c>
      <c r="CJ31" s="159">
        <f t="shared" si="41"/>
        <v>3.5954807121855179E-3</v>
      </c>
      <c r="CK31" s="159">
        <f t="shared" si="42"/>
        <v>4.6962696540821932E-3</v>
      </c>
      <c r="CL31" s="159">
        <f t="shared" si="43"/>
        <v>4.0530386270353803E-3</v>
      </c>
      <c r="CM31" s="159">
        <f t="shared" si="44"/>
        <v>3.9275628688536426E-3</v>
      </c>
      <c r="CN31" s="159">
        <f t="shared" si="45"/>
        <v>8.0360993038871443E-3</v>
      </c>
      <c r="CO31" s="159">
        <f t="shared" si="46"/>
        <v>9.9812605738769516E-3</v>
      </c>
      <c r="CP31" s="159">
        <f t="shared" si="47"/>
        <v>1.2203717820069453E-2</v>
      </c>
      <c r="CQ31" s="159">
        <f t="shared" si="48"/>
        <v>2.9269114695834673E-2</v>
      </c>
      <c r="CR31" s="159">
        <f t="shared" si="49"/>
        <v>4.2130066180745954E-2</v>
      </c>
      <c r="CS31" s="159">
        <f t="shared" si="50"/>
        <v>1.2975675749224111E-2</v>
      </c>
      <c r="CT31" s="159">
        <f t="shared" si="51"/>
        <v>4.9479457636627013E-2</v>
      </c>
      <c r="CU31" s="159">
        <f t="shared" si="52"/>
        <v>6.6796863668240669E-2</v>
      </c>
      <c r="CV31" s="159">
        <f t="shared" si="53"/>
        <v>2.4201632858593884E-2</v>
      </c>
      <c r="CW31" s="159">
        <f t="shared" si="54"/>
        <v>3.6146369079944488E-3</v>
      </c>
      <c r="CX31" s="159">
        <f t="shared" si="55"/>
        <v>2.6982223148438286E-2</v>
      </c>
      <c r="CY31" s="159">
        <f t="shared" si="56"/>
        <v>6.3712421579004098E-3</v>
      </c>
      <c r="CZ31" s="159">
        <f t="shared" si="57"/>
        <v>8.0639688595793534E-3</v>
      </c>
      <c r="DA31" s="159">
        <f t="shared" si="58"/>
        <v>3.5309383268878489E-2</v>
      </c>
      <c r="DB31" s="159">
        <f t="shared" si="59"/>
        <v>9.9267299900240146E-3</v>
      </c>
      <c r="DC31" s="159">
        <f t="shared" si="60"/>
        <v>4.6237571951857669E-3</v>
      </c>
      <c r="DD31" s="159">
        <f t="shared" si="61"/>
        <v>0</v>
      </c>
      <c r="DE31" s="159">
        <f t="shared" si="62"/>
        <v>2.2880733675989091E-3</v>
      </c>
      <c r="DF31" s="159">
        <f t="shared" si="63"/>
        <v>1.4507349987066664E-2</v>
      </c>
      <c r="DH31" s="14">
        <v>0</v>
      </c>
      <c r="DI31" s="14">
        <v>0</v>
      </c>
      <c r="DJ31" s="14">
        <v>0</v>
      </c>
      <c r="DK31" s="14">
        <v>0</v>
      </c>
      <c r="DL31" s="14">
        <v>0</v>
      </c>
      <c r="DM31" s="14">
        <v>0</v>
      </c>
      <c r="DN31" s="14">
        <v>0</v>
      </c>
      <c r="DO31" s="14">
        <v>0</v>
      </c>
      <c r="DP31" s="14">
        <v>0</v>
      </c>
      <c r="DQ31" s="14">
        <v>0</v>
      </c>
      <c r="DR31" s="14">
        <v>0</v>
      </c>
      <c r="DS31" s="14">
        <v>0</v>
      </c>
      <c r="DT31" s="14">
        <v>0</v>
      </c>
      <c r="DU31" s="14">
        <v>0</v>
      </c>
      <c r="DV31" s="14">
        <v>0</v>
      </c>
      <c r="DW31" s="14">
        <v>0</v>
      </c>
      <c r="DX31" s="14">
        <v>0</v>
      </c>
      <c r="DY31" s="14">
        <v>0</v>
      </c>
      <c r="DZ31" s="14">
        <v>0</v>
      </c>
      <c r="EA31" s="14">
        <v>0</v>
      </c>
      <c r="EB31" s="14">
        <v>0</v>
      </c>
      <c r="EC31" s="14">
        <v>0</v>
      </c>
      <c r="ED31" s="14">
        <v>0</v>
      </c>
      <c r="EE31" s="14">
        <v>0</v>
      </c>
      <c r="EF31" s="14">
        <v>0</v>
      </c>
      <c r="EG31" s="14">
        <v>1</v>
      </c>
      <c r="EH31" s="14">
        <v>0</v>
      </c>
      <c r="EI31" s="14">
        <v>0</v>
      </c>
      <c r="EJ31" s="14">
        <v>0</v>
      </c>
      <c r="EK31" s="14">
        <v>0</v>
      </c>
      <c r="EL31" s="14">
        <v>0</v>
      </c>
      <c r="EM31" s="14">
        <v>0</v>
      </c>
      <c r="EN31" s="14">
        <v>0</v>
      </c>
      <c r="EO31" s="14">
        <v>0</v>
      </c>
      <c r="EP31" s="14">
        <v>0</v>
      </c>
      <c r="EQ31" s="14">
        <v>0</v>
      </c>
      <c r="ER31" s="14">
        <v>0</v>
      </c>
      <c r="ES31" s="14">
        <v>0</v>
      </c>
      <c r="EU31" s="14">
        <f>IF(EU$5=$C31,-'1'!$BQ31/('1'!$AQ31+'1'!$BG31-'1'!$BE31-'1'!$BC31),0)</f>
        <v>0</v>
      </c>
      <c r="EV31" s="14">
        <f>IF(EV$5=$C31,-'1'!$BQ31/('1'!$AQ31+'1'!$BG31-'1'!$BE31-'1'!$BC31),0)</f>
        <v>0</v>
      </c>
      <c r="EW31" s="14">
        <f>IF(EW$5=$C31,-'1'!$BQ31/('1'!$AQ31+'1'!$BG31-'1'!$BE31-'1'!$BC31),0)</f>
        <v>0</v>
      </c>
      <c r="EX31" s="14">
        <f>IF(EX$5=$C31,-'1'!$BQ31/('1'!$AQ31+'1'!$BG31-'1'!$BE31-'1'!$BC31),0)</f>
        <v>0</v>
      </c>
      <c r="EY31" s="14">
        <f>IF(EY$5=$C31,-'1'!$BQ31/('1'!$AQ31+'1'!$BG31-'1'!$BE31-'1'!$BC31),0)</f>
        <v>0</v>
      </c>
      <c r="EZ31" s="14">
        <f>IF(EZ$5=$C31,-'1'!$BQ31/('1'!$AQ31+'1'!$BG31-'1'!$BE31-'1'!$BC31),0)</f>
        <v>0</v>
      </c>
      <c r="FA31" s="14">
        <f>IF(FA$5=$C31,-'1'!$BQ31/('1'!$AQ31+'1'!$BG31-'1'!$BE31-'1'!$BC31),0)</f>
        <v>0</v>
      </c>
      <c r="FB31" s="14">
        <f>IF(FB$5=$C31,-'1'!$BQ31/('1'!$AQ31+'1'!$BG31-'1'!$BE31-'1'!$BC31),0)</f>
        <v>0</v>
      </c>
      <c r="FC31" s="14">
        <f>IF(FC$5=$C31,-'1'!$BQ31/('1'!$AQ31+'1'!$BG31-'1'!$BE31-'1'!$BC31),0)</f>
        <v>0</v>
      </c>
      <c r="FD31" s="14">
        <f>IF(FD$5=$C31,-'1'!$BQ31/('1'!$AQ31+'1'!$BG31-'1'!$BE31-'1'!$BC31),0)</f>
        <v>0</v>
      </c>
      <c r="FE31" s="14">
        <f>IF(FE$5=$C31,-'1'!$BQ31/('1'!$AQ31+'1'!$BG31-'1'!$BE31-'1'!$BC31),0)</f>
        <v>0</v>
      </c>
      <c r="FF31" s="14">
        <f>IF(FF$5=$C31,-'1'!$BQ31/('1'!$AQ31+'1'!$BG31-'1'!$BE31-'1'!$BC31),0)</f>
        <v>0</v>
      </c>
      <c r="FG31" s="14">
        <f>IF(FG$5=$C31,-'1'!$BQ31/('1'!$AQ31+'1'!$BG31-'1'!$BE31-'1'!$BC31),0)</f>
        <v>0</v>
      </c>
      <c r="FH31" s="14">
        <f>IF(FH$5=$C31,-'1'!$BQ31/('1'!$AQ31+'1'!$BG31-'1'!$BE31-'1'!$BC31),0)</f>
        <v>0</v>
      </c>
      <c r="FI31" s="14">
        <f>IF(FI$5=$C31,-'1'!$BQ31/('1'!$AQ31+'1'!$BG31-'1'!$BE31-'1'!$BC31),0)</f>
        <v>0</v>
      </c>
      <c r="FJ31" s="14">
        <f>IF(FJ$5=$C31,-'1'!$BQ31/('1'!$AQ31+'1'!$BG31-'1'!$BE31-'1'!$BC31),0)</f>
        <v>0</v>
      </c>
      <c r="FK31" s="14">
        <f>IF(FK$5=$C31,-'1'!$BQ31/('1'!$AQ31+'1'!$BG31-'1'!$BE31-'1'!$BC31),0)</f>
        <v>0</v>
      </c>
      <c r="FL31" s="14">
        <f>IF(FL$5=$C31,-'1'!$BQ31/('1'!$AQ31+'1'!$BG31-'1'!$BE31-'1'!$BC31),0)</f>
        <v>0</v>
      </c>
      <c r="FM31" s="14">
        <f>IF(FM$5=$C31,-'1'!$BQ31/('1'!$AQ31+'1'!$BG31-'1'!$BE31-'1'!$BC31),0)</f>
        <v>0</v>
      </c>
      <c r="FN31" s="14">
        <f>IF(FN$5=$C31,-'1'!$BQ31/('1'!$AQ31+'1'!$BG31-'1'!$BE31-'1'!$BC31),0)</f>
        <v>0</v>
      </c>
      <c r="FO31" s="14">
        <f>IF(FO$5=$C31,-'1'!$BQ31/('1'!$AQ31+'1'!$BG31-'1'!$BE31-'1'!$BC31),0)</f>
        <v>0</v>
      </c>
      <c r="FP31" s="14">
        <f>IF(FP$5=$C31,-'1'!$BQ31/('1'!$AQ31+'1'!$BG31-'1'!$BE31-'1'!$BC31),0)</f>
        <v>0</v>
      </c>
      <c r="FQ31" s="14">
        <f>IF(FQ$5=$C31,-'1'!$BQ31/('1'!$AQ31+'1'!$BG31-'1'!$BE31-'1'!$BC31),0)</f>
        <v>0</v>
      </c>
      <c r="FR31" s="14">
        <f>IF(FR$5=$C31,-'1'!$BQ31/('1'!$AQ31+'1'!$BG31-'1'!$BE31-'1'!$BC31),0)</f>
        <v>0</v>
      </c>
      <c r="FS31" s="14">
        <f>IF(FS$5=$C31,-'1'!$BQ31/('1'!$AQ31+'1'!$BG31-'1'!$BE31-'1'!$BC31),0)</f>
        <v>0</v>
      </c>
      <c r="FT31" s="14">
        <f>IF(FT$5=$C31,-'1'!$BQ31/('1'!$AQ31+'1'!$BG31-'1'!$BE31-'1'!$BC31),0)</f>
        <v>4.9531455995047893E-2</v>
      </c>
      <c r="FU31" s="14">
        <f>IF(FU$5=$C31,-'1'!$BQ31/('1'!$AQ31+'1'!$BG31-'1'!$BE31-'1'!$BC31),0)</f>
        <v>0</v>
      </c>
      <c r="FV31" s="14">
        <f>IF(FV$5=$C31,-'1'!$BQ31/('1'!$AQ31+'1'!$BG31-'1'!$BE31-'1'!$BC31),0)</f>
        <v>0</v>
      </c>
      <c r="FW31" s="14">
        <f>IF(FW$5=$C31,-'1'!$BQ31/('1'!$AQ31+'1'!$BG31-'1'!$BE31-'1'!$BC31),0)</f>
        <v>0</v>
      </c>
      <c r="FX31" s="14">
        <f>IF(FX$5=$C31,-'1'!$BQ31/('1'!$AQ31+'1'!$BG31-'1'!$BE31-'1'!$BC31),0)</f>
        <v>0</v>
      </c>
      <c r="FY31" s="14">
        <f>IF(FY$5=$C31,-'1'!$BQ31/('1'!$AQ31+'1'!$BG31-'1'!$BE31-'1'!$BC31),0)</f>
        <v>0</v>
      </c>
      <c r="FZ31" s="14">
        <f>IF(FZ$5=$C31,-'1'!$BQ31/('1'!$AQ31+'1'!$BG31-'1'!$BE31-'1'!$BC31),0)</f>
        <v>0</v>
      </c>
      <c r="GA31" s="14">
        <f>IF(GA$5=$C31,-'1'!$BQ31/('1'!$AQ31+'1'!$BG31-'1'!$BE31-'1'!$BC31),0)</f>
        <v>0</v>
      </c>
      <c r="GB31" s="14">
        <f>IF(GB$5=$C31,-'1'!$BQ31/('1'!$AQ31+'1'!$BG31-'1'!$BE31-'1'!$BC31),0)</f>
        <v>0</v>
      </c>
      <c r="GC31" s="14">
        <f>IF(GC$5=$C31,-'1'!$BQ31/('1'!$AQ31+'1'!$BG31-'1'!$BE31-'1'!$BC31),0)</f>
        <v>0</v>
      </c>
      <c r="GD31" s="14">
        <f>IF(GD$5=$C31,-'1'!$BQ31/('1'!$AQ31+'1'!$BG31-'1'!$BE31-'1'!$BC31),0)</f>
        <v>0</v>
      </c>
      <c r="GE31" s="14">
        <f>IF(GE$5=$C31,-'1'!$BQ31/('1'!$AQ31+'1'!$BG31-'1'!$BE31-'1'!$BC31),0)</f>
        <v>0</v>
      </c>
      <c r="GF31" s="14">
        <f>IF(GF$5=$C31,-'1'!$BQ31/('1'!$AQ31+'1'!$BG31-'1'!$BE31-'1'!$BC31),0)</f>
        <v>0</v>
      </c>
      <c r="GH31" s="159">
        <v>9.3611624378019884E-3</v>
      </c>
      <c r="GI31" s="159">
        <v>5.1955476831264794E-2</v>
      </c>
      <c r="GJ31" s="159">
        <v>6.7859674810929272E-3</v>
      </c>
      <c r="GK31" s="159">
        <v>2.0353968477847394E-2</v>
      </c>
      <c r="GL31" s="159">
        <v>1.1733823806417567E-2</v>
      </c>
      <c r="GM31" s="159">
        <v>8.5290847458505386E-3</v>
      </c>
      <c r="GN31" s="159">
        <v>4.3476923027075216E-3</v>
      </c>
      <c r="GO31" s="159">
        <v>5.6508576630241334E-3</v>
      </c>
      <c r="GP31" s="159">
        <v>1.2332727230280713E-2</v>
      </c>
      <c r="GQ31" s="159">
        <v>5.6077226760761524E-3</v>
      </c>
      <c r="GR31" s="159">
        <v>7.5427717384507148E-3</v>
      </c>
      <c r="GS31" s="159">
        <v>1.0060906962834687E-2</v>
      </c>
      <c r="GT31" s="159">
        <v>9.1141010020293102E-3</v>
      </c>
      <c r="GU31" s="159">
        <v>8.6711973666294996E-3</v>
      </c>
      <c r="GV31" s="159">
        <v>1.4735030869518386E-2</v>
      </c>
      <c r="GW31" s="159">
        <v>5.9179708446654225E-3</v>
      </c>
      <c r="GX31" s="159">
        <v>6.8863258589956537E-3</v>
      </c>
      <c r="GY31" s="159">
        <v>6.4054827676387448E-3</v>
      </c>
      <c r="GZ31" s="159">
        <v>6.1798608160610977E-3</v>
      </c>
      <c r="HA31" s="159">
        <v>1.2376357925031443E-2</v>
      </c>
      <c r="HB31" s="159">
        <v>1.4167927189313399E-2</v>
      </c>
      <c r="HC31" s="159">
        <v>1.5510913991694105E-2</v>
      </c>
      <c r="HD31" s="159">
        <v>3.6279530379432712E-2</v>
      </c>
      <c r="HE31" s="159">
        <v>4.5379463242947234E-2</v>
      </c>
      <c r="HF31" s="159">
        <v>1.8111873005468987E-2</v>
      </c>
      <c r="HG31" s="159">
        <v>1.0543189561372373</v>
      </c>
      <c r="HH31" s="159">
        <v>7.0270867417974336E-2</v>
      </c>
      <c r="HI31" s="159">
        <v>3.1093069134921301E-2</v>
      </c>
      <c r="HJ31" s="159">
        <v>1.0485174331019628E-2</v>
      </c>
      <c r="HK31" s="159">
        <v>3.1134748558195723E-2</v>
      </c>
      <c r="HL31" s="159">
        <v>1.0458352293701465E-2</v>
      </c>
      <c r="HM31" s="159">
        <v>1.203134619169605E-2</v>
      </c>
      <c r="HN31" s="159">
        <v>4.1756360252688002E-2</v>
      </c>
      <c r="HO31" s="159">
        <v>1.5502359523342833E-2</v>
      </c>
      <c r="HP31" s="159">
        <v>9.9631413273013874E-3</v>
      </c>
      <c r="HQ31" s="159">
        <v>5.0433970871952005E-3</v>
      </c>
      <c r="HR31" s="159">
        <v>1.2825561528354363E-2</v>
      </c>
      <c r="HS31" s="159">
        <v>2.1634785187070404E-2</v>
      </c>
      <c r="HU31" s="159">
        <v>6.9365269774714783E-4</v>
      </c>
      <c r="HV31" s="159">
        <v>4.7209473878719434E-4</v>
      </c>
      <c r="HW31" s="159">
        <v>6.4215328328729132E-4</v>
      </c>
      <c r="HX31" s="159">
        <v>4.2448776683410856E-4</v>
      </c>
      <c r="HY31" s="159">
        <v>6.0733217316749275E-4</v>
      </c>
      <c r="HZ31" s="159">
        <v>4.9998533260297629E-4</v>
      </c>
      <c r="IA31" s="159">
        <v>6.8073434074807115E-5</v>
      </c>
      <c r="IB31" s="159">
        <v>4.4494424155951893E-4</v>
      </c>
      <c r="IC31" s="159">
        <v>2.1904090911388594E-3</v>
      </c>
      <c r="ID31" s="159">
        <v>6.5729728729380197E-4</v>
      </c>
      <c r="IE31" s="159">
        <v>2.2114579554587826E-4</v>
      </c>
      <c r="IF31" s="159">
        <v>5.9750963865381253E-4</v>
      </c>
      <c r="IG31" s="159">
        <v>1.2114980600765892E-3</v>
      </c>
      <c r="IH31" s="159">
        <v>6.5835193447609075E-4</v>
      </c>
      <c r="II31" s="159">
        <v>1.820105096370331E-3</v>
      </c>
      <c r="IJ31" s="159">
        <v>2.5099317416294077E-4</v>
      </c>
      <c r="IK31" s="159">
        <v>8.7097278348326201E-4</v>
      </c>
      <c r="IL31" s="159">
        <v>1.1456576381079163E-3</v>
      </c>
      <c r="IM31" s="159">
        <v>1.0941239001437243E-3</v>
      </c>
      <c r="IN31" s="159">
        <v>3.1852825086284412E-3</v>
      </c>
      <c r="IO31" s="159">
        <v>1.4167927189313399E-2</v>
      </c>
      <c r="IP31" s="159">
        <v>7.8215137599502559E-3</v>
      </c>
      <c r="IQ31" s="159">
        <v>3.3150073302859941E-2</v>
      </c>
      <c r="IR31" s="159">
        <v>2.6402307171791733E-2</v>
      </c>
      <c r="IS31" s="159">
        <v>1.4810040516562739E-2</v>
      </c>
      <c r="IT31" s="159">
        <v>1.0020970031565808</v>
      </c>
      <c r="IU31" s="159">
        <v>6.842791935980394E-2</v>
      </c>
      <c r="IV31" s="159">
        <v>1.6719011571759063E-2</v>
      </c>
      <c r="IW31" s="159">
        <v>8.7041410866004094E-3</v>
      </c>
      <c r="IX31" s="159">
        <v>3.1134748558195723E-2</v>
      </c>
      <c r="IY31" s="159">
        <v>1.004714121064784E-2</v>
      </c>
      <c r="IZ31" s="159">
        <v>1.1858200924260709E-2</v>
      </c>
      <c r="JA31" s="159">
        <v>3.2838440848097374E-2</v>
      </c>
      <c r="JB31" s="159">
        <v>1.4329760758849022E-2</v>
      </c>
      <c r="JC31" s="159">
        <v>8.108285196869092E-3</v>
      </c>
      <c r="JD31" s="159">
        <v>5.0433970871952005E-3</v>
      </c>
      <c r="JE31" s="159">
        <v>1.2704785155822799E-2</v>
      </c>
      <c r="JF31" s="159">
        <v>1.3869190999294404E-2</v>
      </c>
    </row>
    <row r="32" spans="1:266">
      <c r="A32" s="15"/>
      <c r="B32" s="15" t="s">
        <v>156</v>
      </c>
      <c r="C32" s="15" t="s">
        <v>22</v>
      </c>
      <c r="D32" s="14">
        <v>297</v>
      </c>
      <c r="E32" s="14">
        <v>17</v>
      </c>
      <c r="F32" s="14">
        <v>896</v>
      </c>
      <c r="G32" s="14">
        <v>112</v>
      </c>
      <c r="H32" s="14">
        <v>231</v>
      </c>
      <c r="I32" s="14">
        <v>417</v>
      </c>
      <c r="J32" s="14">
        <v>11</v>
      </c>
      <c r="K32" s="14">
        <v>224</v>
      </c>
      <c r="L32" s="14">
        <v>209</v>
      </c>
      <c r="M32" s="14">
        <v>35</v>
      </c>
      <c r="N32" s="14">
        <v>18</v>
      </c>
      <c r="O32" s="14">
        <v>257</v>
      </c>
      <c r="P32" s="14">
        <v>300</v>
      </c>
      <c r="Q32" s="14">
        <v>376</v>
      </c>
      <c r="R32" s="14">
        <v>351</v>
      </c>
      <c r="S32" s="14">
        <v>132</v>
      </c>
      <c r="T32" s="14">
        <v>450</v>
      </c>
      <c r="U32" s="14">
        <v>423</v>
      </c>
      <c r="V32" s="14">
        <v>572</v>
      </c>
      <c r="W32" s="14">
        <v>919</v>
      </c>
      <c r="X32" s="14">
        <v>15720</v>
      </c>
      <c r="Y32" s="14">
        <v>3034</v>
      </c>
      <c r="Z32" s="14">
        <v>700</v>
      </c>
      <c r="AA32" s="14">
        <v>852</v>
      </c>
      <c r="AB32" s="14">
        <v>264619</v>
      </c>
      <c r="AC32" s="14">
        <v>115586</v>
      </c>
      <c r="AD32" s="14">
        <v>499694</v>
      </c>
      <c r="AE32" s="14">
        <v>95645</v>
      </c>
      <c r="AF32" s="14">
        <v>393275</v>
      </c>
      <c r="AG32" s="14">
        <v>14414</v>
      </c>
      <c r="AH32" s="14">
        <v>37641</v>
      </c>
      <c r="AI32" s="14">
        <v>56917</v>
      </c>
      <c r="AJ32" s="14">
        <v>6182</v>
      </c>
      <c r="AK32" s="14">
        <v>80384</v>
      </c>
      <c r="AL32" s="14">
        <v>54974</v>
      </c>
      <c r="AM32" s="14">
        <v>0</v>
      </c>
      <c r="AN32" s="14">
        <v>16235</v>
      </c>
      <c r="AO32" s="14">
        <v>1537964</v>
      </c>
      <c r="AP32" s="14">
        <v>1662119</v>
      </c>
      <c r="AQ32" s="14">
        <v>3200083</v>
      </c>
      <c r="AR32" s="14">
        <v>0</v>
      </c>
      <c r="AS32" s="14">
        <v>10930574</v>
      </c>
      <c r="AT32" s="14">
        <v>272</v>
      </c>
      <c r="AU32" s="14">
        <v>0</v>
      </c>
      <c r="AV32" s="14">
        <v>71164</v>
      </c>
      <c r="AW32" s="14">
        <v>0</v>
      </c>
      <c r="AX32" s="14">
        <v>11002010</v>
      </c>
      <c r="AY32" s="14">
        <v>14202093</v>
      </c>
      <c r="AZ32" s="14">
        <v>908381</v>
      </c>
      <c r="BA32" s="14">
        <v>0</v>
      </c>
      <c r="BB32" s="14">
        <v>37779</v>
      </c>
      <c r="BC32" s="14">
        <v>946160</v>
      </c>
      <c r="BD32" s="14">
        <v>12575</v>
      </c>
      <c r="BE32" s="14">
        <v>12575</v>
      </c>
      <c r="BF32" s="14">
        <v>958735</v>
      </c>
      <c r="BG32" s="14">
        <v>11960745</v>
      </c>
      <c r="BH32" s="14">
        <v>15160828</v>
      </c>
      <c r="BI32" s="14">
        <v>-372095</v>
      </c>
      <c r="BJ32" s="14">
        <v>0</v>
      </c>
      <c r="BK32" s="14">
        <v>0</v>
      </c>
      <c r="BL32" s="14">
        <v>-372095</v>
      </c>
      <c r="BM32" s="14">
        <v>-374</v>
      </c>
      <c r="BN32" s="14">
        <v>0</v>
      </c>
      <c r="BO32" s="14">
        <v>0</v>
      </c>
      <c r="BP32" s="14">
        <v>-374</v>
      </c>
      <c r="BQ32" s="14">
        <v>-372469</v>
      </c>
      <c r="BR32" s="14">
        <v>11588276</v>
      </c>
      <c r="BS32" s="14">
        <v>14788359</v>
      </c>
      <c r="BU32" s="159">
        <f t="shared" si="26"/>
        <v>2.9198946085178339E-3</v>
      </c>
      <c r="BV32" s="159">
        <f t="shared" si="27"/>
        <v>1.7804775869291998E-3</v>
      </c>
      <c r="BW32" s="159">
        <f t="shared" si="28"/>
        <v>7.711307910115067E-4</v>
      </c>
      <c r="BX32" s="159">
        <f t="shared" si="29"/>
        <v>1.3510905230650454E-3</v>
      </c>
      <c r="BY32" s="159">
        <f t="shared" si="30"/>
        <v>8.1034434372632112E-4</v>
      </c>
      <c r="BZ32" s="159">
        <f t="shared" si="31"/>
        <v>8.1576759426810782E-4</v>
      </c>
      <c r="CA32" s="159">
        <f t="shared" si="32"/>
        <v>3.7076985304031277E-4</v>
      </c>
      <c r="CB32" s="159">
        <f t="shared" si="33"/>
        <v>1.1171624074849881E-3</v>
      </c>
      <c r="CC32" s="159">
        <f t="shared" si="34"/>
        <v>1.2811239564050067E-3</v>
      </c>
      <c r="CD32" s="159">
        <f t="shared" si="35"/>
        <v>2.107963887567229E-4</v>
      </c>
      <c r="CE32" s="159">
        <f t="shared" si="36"/>
        <v>2.4118340658162718E-4</v>
      </c>
      <c r="CF32" s="159">
        <f t="shared" si="37"/>
        <v>1.1111831722766285E-3</v>
      </c>
      <c r="CG32" s="159">
        <f t="shared" si="38"/>
        <v>1.1172393759845672E-3</v>
      </c>
      <c r="CH32" s="159">
        <f t="shared" si="39"/>
        <v>1.0483437005975001E-3</v>
      </c>
      <c r="CI32" s="159">
        <f t="shared" si="40"/>
        <v>6.4586288938079967E-4</v>
      </c>
      <c r="CJ32" s="159">
        <f t="shared" si="41"/>
        <v>4.3028418314459505E-4</v>
      </c>
      <c r="CK32" s="159">
        <f t="shared" si="42"/>
        <v>6.7046996965005939E-4</v>
      </c>
      <c r="CL32" s="159">
        <f t="shared" si="43"/>
        <v>7.4964378628594925E-4</v>
      </c>
      <c r="CM32" s="159">
        <f t="shared" si="44"/>
        <v>2.9497977428890275E-4</v>
      </c>
      <c r="CN32" s="159">
        <f t="shared" si="45"/>
        <v>7.0766340171256087E-4</v>
      </c>
      <c r="CO32" s="159">
        <f t="shared" si="46"/>
        <v>1.8835279965109201E-3</v>
      </c>
      <c r="CP32" s="159">
        <f t="shared" si="47"/>
        <v>2.1777484923003599E-3</v>
      </c>
      <c r="CQ32" s="159">
        <f t="shared" si="48"/>
        <v>1.0723532025062425E-3</v>
      </c>
      <c r="CR32" s="159">
        <f t="shared" si="49"/>
        <v>1.8554128184635353E-3</v>
      </c>
      <c r="CS32" s="159">
        <f t="shared" si="50"/>
        <v>1.0960511317944958E-2</v>
      </c>
      <c r="CT32" s="159">
        <f t="shared" si="51"/>
        <v>1.036493472976795E-2</v>
      </c>
      <c r="CU32" s="159">
        <f t="shared" si="52"/>
        <v>3.3789685522240841E-2</v>
      </c>
      <c r="CV32" s="159">
        <f t="shared" si="53"/>
        <v>1.2667680045751721E-2</v>
      </c>
      <c r="CW32" s="159">
        <f t="shared" si="54"/>
        <v>1.7448923271324267E-2</v>
      </c>
      <c r="CX32" s="159">
        <f t="shared" si="55"/>
        <v>2.1610486498318568E-3</v>
      </c>
      <c r="CY32" s="159">
        <f t="shared" si="56"/>
        <v>5.3454869397630469E-3</v>
      </c>
      <c r="CZ32" s="159">
        <f t="shared" si="57"/>
        <v>7.8187611253565121E-3</v>
      </c>
      <c r="DA32" s="159">
        <f t="shared" si="58"/>
        <v>1.0485786009905693E-2</v>
      </c>
      <c r="DB32" s="159">
        <f t="shared" si="59"/>
        <v>3.1298917943795345E-3</v>
      </c>
      <c r="DC32" s="159">
        <f t="shared" si="60"/>
        <v>5.4794547855772343E-3</v>
      </c>
      <c r="DD32" s="159">
        <f t="shared" si="61"/>
        <v>0</v>
      </c>
      <c r="DE32" s="159">
        <f t="shared" si="62"/>
        <v>2.1634753129276811E-2</v>
      </c>
      <c r="DF32" s="159">
        <f t="shared" si="63"/>
        <v>5.0084362211682117E-2</v>
      </c>
      <c r="DH32" s="14">
        <v>0</v>
      </c>
      <c r="DI32" s="14">
        <v>0</v>
      </c>
      <c r="DJ32" s="14">
        <v>0</v>
      </c>
      <c r="DK32" s="14">
        <v>0</v>
      </c>
      <c r="DL32" s="14">
        <v>0</v>
      </c>
      <c r="DM32" s="14">
        <v>0</v>
      </c>
      <c r="DN32" s="14">
        <v>0</v>
      </c>
      <c r="DO32" s="14">
        <v>0</v>
      </c>
      <c r="DP32" s="14">
        <v>0</v>
      </c>
      <c r="DQ32" s="14">
        <v>0</v>
      </c>
      <c r="DR32" s="14">
        <v>0</v>
      </c>
      <c r="DS32" s="14">
        <v>0</v>
      </c>
      <c r="DT32" s="14">
        <v>0</v>
      </c>
      <c r="DU32" s="14">
        <v>0</v>
      </c>
      <c r="DV32" s="14">
        <v>0</v>
      </c>
      <c r="DW32" s="14">
        <v>0</v>
      </c>
      <c r="DX32" s="14">
        <v>0</v>
      </c>
      <c r="DY32" s="14">
        <v>0</v>
      </c>
      <c r="DZ32" s="14">
        <v>0</v>
      </c>
      <c r="EA32" s="14">
        <v>0</v>
      </c>
      <c r="EB32" s="14">
        <v>0</v>
      </c>
      <c r="EC32" s="14">
        <v>0</v>
      </c>
      <c r="ED32" s="14">
        <v>0</v>
      </c>
      <c r="EE32" s="14">
        <v>0</v>
      </c>
      <c r="EF32" s="14">
        <v>0</v>
      </c>
      <c r="EG32" s="14">
        <v>0</v>
      </c>
      <c r="EH32" s="14">
        <v>1</v>
      </c>
      <c r="EI32" s="14">
        <v>0</v>
      </c>
      <c r="EJ32" s="14">
        <v>0</v>
      </c>
      <c r="EK32" s="14">
        <v>0</v>
      </c>
      <c r="EL32" s="14">
        <v>0</v>
      </c>
      <c r="EM32" s="14">
        <v>0</v>
      </c>
      <c r="EN32" s="14">
        <v>0</v>
      </c>
      <c r="EO32" s="14">
        <v>0</v>
      </c>
      <c r="EP32" s="14">
        <v>0</v>
      </c>
      <c r="EQ32" s="14">
        <v>0</v>
      </c>
      <c r="ER32" s="14">
        <v>0</v>
      </c>
      <c r="ES32" s="14">
        <v>0</v>
      </c>
      <c r="EU32" s="14">
        <f>IF(EU$5=$C32,-'1'!$BQ32/('1'!$AQ32+'1'!$BG32-'1'!$BE32-'1'!$BC32),0)</f>
        <v>0</v>
      </c>
      <c r="EV32" s="14">
        <f>IF(EV$5=$C32,-'1'!$BQ32/('1'!$AQ32+'1'!$BG32-'1'!$BE32-'1'!$BC32),0)</f>
        <v>0</v>
      </c>
      <c r="EW32" s="14">
        <f>IF(EW$5=$C32,-'1'!$BQ32/('1'!$AQ32+'1'!$BG32-'1'!$BE32-'1'!$BC32),0)</f>
        <v>0</v>
      </c>
      <c r="EX32" s="14">
        <f>IF(EX$5=$C32,-'1'!$BQ32/('1'!$AQ32+'1'!$BG32-'1'!$BE32-'1'!$BC32),0)</f>
        <v>0</v>
      </c>
      <c r="EY32" s="14">
        <f>IF(EY$5=$C32,-'1'!$BQ32/('1'!$AQ32+'1'!$BG32-'1'!$BE32-'1'!$BC32),0)</f>
        <v>0</v>
      </c>
      <c r="EZ32" s="14">
        <f>IF(EZ$5=$C32,-'1'!$BQ32/('1'!$AQ32+'1'!$BG32-'1'!$BE32-'1'!$BC32),0)</f>
        <v>0</v>
      </c>
      <c r="FA32" s="14">
        <f>IF(FA$5=$C32,-'1'!$BQ32/('1'!$AQ32+'1'!$BG32-'1'!$BE32-'1'!$BC32),0)</f>
        <v>0</v>
      </c>
      <c r="FB32" s="14">
        <f>IF(FB$5=$C32,-'1'!$BQ32/('1'!$AQ32+'1'!$BG32-'1'!$BE32-'1'!$BC32),0)</f>
        <v>0</v>
      </c>
      <c r="FC32" s="14">
        <f>IF(FC$5=$C32,-'1'!$BQ32/('1'!$AQ32+'1'!$BG32-'1'!$BE32-'1'!$BC32),0)</f>
        <v>0</v>
      </c>
      <c r="FD32" s="14">
        <f>IF(FD$5=$C32,-'1'!$BQ32/('1'!$AQ32+'1'!$BG32-'1'!$BE32-'1'!$BC32),0)</f>
        <v>0</v>
      </c>
      <c r="FE32" s="14">
        <f>IF(FE$5=$C32,-'1'!$BQ32/('1'!$AQ32+'1'!$BG32-'1'!$BE32-'1'!$BC32),0)</f>
        <v>0</v>
      </c>
      <c r="FF32" s="14">
        <f>IF(FF$5=$C32,-'1'!$BQ32/('1'!$AQ32+'1'!$BG32-'1'!$BE32-'1'!$BC32),0)</f>
        <v>0</v>
      </c>
      <c r="FG32" s="14">
        <f>IF(FG$5=$C32,-'1'!$BQ32/('1'!$AQ32+'1'!$BG32-'1'!$BE32-'1'!$BC32),0)</f>
        <v>0</v>
      </c>
      <c r="FH32" s="14">
        <f>IF(FH$5=$C32,-'1'!$BQ32/('1'!$AQ32+'1'!$BG32-'1'!$BE32-'1'!$BC32),0)</f>
        <v>0</v>
      </c>
      <c r="FI32" s="14">
        <f>IF(FI$5=$C32,-'1'!$BQ32/('1'!$AQ32+'1'!$BG32-'1'!$BE32-'1'!$BC32),0)</f>
        <v>0</v>
      </c>
      <c r="FJ32" s="14">
        <f>IF(FJ$5=$C32,-'1'!$BQ32/('1'!$AQ32+'1'!$BG32-'1'!$BE32-'1'!$BC32),0)</f>
        <v>0</v>
      </c>
      <c r="FK32" s="14">
        <f>IF(FK$5=$C32,-'1'!$BQ32/('1'!$AQ32+'1'!$BG32-'1'!$BE32-'1'!$BC32),0)</f>
        <v>0</v>
      </c>
      <c r="FL32" s="14">
        <f>IF(FL$5=$C32,-'1'!$BQ32/('1'!$AQ32+'1'!$BG32-'1'!$BE32-'1'!$BC32),0)</f>
        <v>0</v>
      </c>
      <c r="FM32" s="14">
        <f>IF(FM$5=$C32,-'1'!$BQ32/('1'!$AQ32+'1'!$BG32-'1'!$BE32-'1'!$BC32),0)</f>
        <v>0</v>
      </c>
      <c r="FN32" s="14">
        <f>IF(FN$5=$C32,-'1'!$BQ32/('1'!$AQ32+'1'!$BG32-'1'!$BE32-'1'!$BC32),0)</f>
        <v>0</v>
      </c>
      <c r="FO32" s="14">
        <f>IF(FO$5=$C32,-'1'!$BQ32/('1'!$AQ32+'1'!$BG32-'1'!$BE32-'1'!$BC32),0)</f>
        <v>0</v>
      </c>
      <c r="FP32" s="14">
        <f>IF(FP$5=$C32,-'1'!$BQ32/('1'!$AQ32+'1'!$BG32-'1'!$BE32-'1'!$BC32),0)</f>
        <v>0</v>
      </c>
      <c r="FQ32" s="14">
        <f>IF(FQ$5=$C32,-'1'!$BQ32/('1'!$AQ32+'1'!$BG32-'1'!$BE32-'1'!$BC32),0)</f>
        <v>0</v>
      </c>
      <c r="FR32" s="14">
        <f>IF(FR$5=$C32,-'1'!$BQ32/('1'!$AQ32+'1'!$BG32-'1'!$BE32-'1'!$BC32),0)</f>
        <v>0</v>
      </c>
      <c r="FS32" s="14">
        <f>IF(FS$5=$C32,-'1'!$BQ32/('1'!$AQ32+'1'!$BG32-'1'!$BE32-'1'!$BC32),0)</f>
        <v>0</v>
      </c>
      <c r="FT32" s="14">
        <f>IF(FT$5=$C32,-'1'!$BQ32/('1'!$AQ32+'1'!$BG32-'1'!$BE32-'1'!$BC32),0)</f>
        <v>0</v>
      </c>
      <c r="FU32" s="14">
        <f>IF(FU$5=$C32,-'1'!$BQ32/('1'!$AQ32+'1'!$BG32-'1'!$BE32-'1'!$BC32),0)</f>
        <v>2.6226345652010586E-2</v>
      </c>
      <c r="FV32" s="14">
        <f>IF(FV$5=$C32,-'1'!$BQ32/('1'!$AQ32+'1'!$BG32-'1'!$BE32-'1'!$BC32),0)</f>
        <v>0</v>
      </c>
      <c r="FW32" s="14">
        <f>IF(FW$5=$C32,-'1'!$BQ32/('1'!$AQ32+'1'!$BG32-'1'!$BE32-'1'!$BC32),0)</f>
        <v>0</v>
      </c>
      <c r="FX32" s="14">
        <f>IF(FX$5=$C32,-'1'!$BQ32/('1'!$AQ32+'1'!$BG32-'1'!$BE32-'1'!$BC32),0)</f>
        <v>0</v>
      </c>
      <c r="FY32" s="14">
        <f>IF(FY$5=$C32,-'1'!$BQ32/('1'!$AQ32+'1'!$BG32-'1'!$BE32-'1'!$BC32),0)</f>
        <v>0</v>
      </c>
      <c r="FZ32" s="14">
        <f>IF(FZ$5=$C32,-'1'!$BQ32/('1'!$AQ32+'1'!$BG32-'1'!$BE32-'1'!$BC32),0)</f>
        <v>0</v>
      </c>
      <c r="GA32" s="14">
        <f>IF(GA$5=$C32,-'1'!$BQ32/('1'!$AQ32+'1'!$BG32-'1'!$BE32-'1'!$BC32),0)</f>
        <v>0</v>
      </c>
      <c r="GB32" s="14">
        <f>IF(GB$5=$C32,-'1'!$BQ32/('1'!$AQ32+'1'!$BG32-'1'!$BE32-'1'!$BC32),0)</f>
        <v>0</v>
      </c>
      <c r="GC32" s="14">
        <f>IF(GC$5=$C32,-'1'!$BQ32/('1'!$AQ32+'1'!$BG32-'1'!$BE32-'1'!$BC32),0)</f>
        <v>0</v>
      </c>
      <c r="GD32" s="14">
        <f>IF(GD$5=$C32,-'1'!$BQ32/('1'!$AQ32+'1'!$BG32-'1'!$BE32-'1'!$BC32),0)</f>
        <v>0</v>
      </c>
      <c r="GE32" s="14">
        <f>IF(GE$5=$C32,-'1'!$BQ32/('1'!$AQ32+'1'!$BG32-'1'!$BE32-'1'!$BC32),0)</f>
        <v>0</v>
      </c>
      <c r="GF32" s="14">
        <f>IF(GF$5=$C32,-'1'!$BQ32/('1'!$AQ32+'1'!$BG32-'1'!$BE32-'1'!$BC32),0)</f>
        <v>0</v>
      </c>
      <c r="GH32" s="159">
        <v>6.3815739741660115E-3</v>
      </c>
      <c r="GI32" s="159">
        <v>1.1401023658517747E-2</v>
      </c>
      <c r="GJ32" s="159">
        <v>5.7785323466764882E-3</v>
      </c>
      <c r="GK32" s="159">
        <v>6.7162547827526254E-3</v>
      </c>
      <c r="GL32" s="159">
        <v>5.6942708924316646E-3</v>
      </c>
      <c r="GM32" s="159">
        <v>5.0001610910882901E-3</v>
      </c>
      <c r="GN32" s="159">
        <v>3.9843006123732169E-3</v>
      </c>
      <c r="GO32" s="159">
        <v>4.6585641416329038E-3</v>
      </c>
      <c r="GP32" s="159">
        <v>5.7899520561358808E-3</v>
      </c>
      <c r="GQ32" s="159">
        <v>2.2204897227174085E-3</v>
      </c>
      <c r="GR32" s="159">
        <v>2.9463844393239646E-3</v>
      </c>
      <c r="GS32" s="159">
        <v>5.3025555284584684E-3</v>
      </c>
      <c r="GT32" s="159">
        <v>5.0509371521323069E-3</v>
      </c>
      <c r="GU32" s="159">
        <v>5.1300226168746839E-3</v>
      </c>
      <c r="GV32" s="159">
        <v>5.1023305489230186E-3</v>
      </c>
      <c r="GW32" s="159">
        <v>3.7693599146264569E-3</v>
      </c>
      <c r="GX32" s="159">
        <v>3.5962053226147464E-3</v>
      </c>
      <c r="GY32" s="159">
        <v>4.2700017324945154E-3</v>
      </c>
      <c r="GZ32" s="159">
        <v>2.7724771414921762E-3</v>
      </c>
      <c r="HA32" s="159">
        <v>7.5559507921585736E-3</v>
      </c>
      <c r="HB32" s="159">
        <v>6.9118642377618625E-3</v>
      </c>
      <c r="HC32" s="159">
        <v>6.1437818721856051E-3</v>
      </c>
      <c r="HD32" s="159">
        <v>5.8923317808585885E-3</v>
      </c>
      <c r="HE32" s="159">
        <v>5.9601038708685643E-3</v>
      </c>
      <c r="HF32" s="159">
        <v>2.0044928783745079E-2</v>
      </c>
      <c r="HG32" s="159">
        <v>1.8449930108590251E-2</v>
      </c>
      <c r="HH32" s="159">
        <v>1.0366938720304586</v>
      </c>
      <c r="HI32" s="159">
        <v>1.9216952123838803E-2</v>
      </c>
      <c r="HJ32" s="159">
        <v>2.6246650736102814E-2</v>
      </c>
      <c r="HK32" s="159">
        <v>5.7643976821750284E-3</v>
      </c>
      <c r="HL32" s="159">
        <v>1.0514370895733715E-2</v>
      </c>
      <c r="HM32" s="159">
        <v>1.3026708780355379E-2</v>
      </c>
      <c r="HN32" s="159">
        <v>2.1356733394614434E-2</v>
      </c>
      <c r="HO32" s="159">
        <v>1.1805098215776192E-2</v>
      </c>
      <c r="HP32" s="159">
        <v>1.2260584488974002E-2</v>
      </c>
      <c r="HQ32" s="159">
        <v>4.7169442799027119E-3</v>
      </c>
      <c r="HR32" s="159">
        <v>2.5740684507048906E-2</v>
      </c>
      <c r="HS32" s="159">
        <v>5.4200865838863743E-2</v>
      </c>
      <c r="HU32" s="159">
        <v>4.7286819692155782E-4</v>
      </c>
      <c r="HV32" s="159">
        <v>1.0359568642695357E-4</v>
      </c>
      <c r="HW32" s="159">
        <v>5.4682011508880508E-4</v>
      </c>
      <c r="HX32" s="159">
        <v>1.4006939223289381E-4</v>
      </c>
      <c r="HY32" s="159">
        <v>2.9473034304584232E-4</v>
      </c>
      <c r="HZ32" s="159">
        <v>2.9311553123123927E-4</v>
      </c>
      <c r="IA32" s="159">
        <v>6.2383675335463972E-5</v>
      </c>
      <c r="IB32" s="159">
        <v>3.6681180315660896E-4</v>
      </c>
      <c r="IC32" s="159">
        <v>1.0283502897784835E-3</v>
      </c>
      <c r="ID32" s="159">
        <v>2.6026998043832985E-4</v>
      </c>
      <c r="IE32" s="159">
        <v>8.638476059095608E-5</v>
      </c>
      <c r="IF32" s="159">
        <v>3.1491475365540118E-4</v>
      </c>
      <c r="IG32" s="159">
        <v>6.7139924826536209E-4</v>
      </c>
      <c r="IH32" s="159">
        <v>3.8949180498682704E-4</v>
      </c>
      <c r="II32" s="159">
        <v>6.3025167152326112E-4</v>
      </c>
      <c r="IJ32" s="159">
        <v>1.5986621670964542E-4</v>
      </c>
      <c r="IK32" s="159">
        <v>4.548429778012143E-4</v>
      </c>
      <c r="IL32" s="159">
        <v>7.6371450474914035E-4</v>
      </c>
      <c r="IM32" s="159">
        <v>4.9085790010432401E-4</v>
      </c>
      <c r="IN32" s="159">
        <v>1.9446623990764045E-3</v>
      </c>
      <c r="IO32" s="159">
        <v>6.9118642377618625E-3</v>
      </c>
      <c r="IP32" s="159">
        <v>3.0980556321287562E-3</v>
      </c>
      <c r="IQ32" s="159">
        <v>5.3840617124131527E-3</v>
      </c>
      <c r="IR32" s="159">
        <v>3.46765875858863E-3</v>
      </c>
      <c r="IS32" s="159">
        <v>1.6390696166500216E-2</v>
      </c>
      <c r="IT32" s="159">
        <v>1.7536078207304902E-2</v>
      </c>
      <c r="IU32" s="159">
        <v>1.0095051802072665</v>
      </c>
      <c r="IV32" s="159">
        <v>1.0333120977483526E-2</v>
      </c>
      <c r="IW32" s="159">
        <v>2.1788340741450252E-2</v>
      </c>
      <c r="IX32" s="159">
        <v>5.7643976821750284E-3</v>
      </c>
      <c r="IY32" s="159">
        <v>1.0100957221931E-2</v>
      </c>
      <c r="IZ32" s="159">
        <v>1.2839239070844928E-2</v>
      </c>
      <c r="JA32" s="159">
        <v>1.6795568915575813E-2</v>
      </c>
      <c r="JB32" s="159">
        <v>1.0912160365786095E-2</v>
      </c>
      <c r="JC32" s="159">
        <v>9.9780091891798414E-3</v>
      </c>
      <c r="JD32" s="159">
        <v>4.7169442799027119E-3</v>
      </c>
      <c r="JE32" s="159">
        <v>2.5498288375357687E-2</v>
      </c>
      <c r="JF32" s="159">
        <v>3.4745996049712763E-2</v>
      </c>
    </row>
    <row r="33" spans="1:266">
      <c r="A33" s="15"/>
      <c r="B33" s="15" t="s">
        <v>157</v>
      </c>
      <c r="C33" s="15" t="s">
        <v>23</v>
      </c>
      <c r="D33" s="14">
        <v>2950</v>
      </c>
      <c r="E33" s="14">
        <v>1927</v>
      </c>
      <c r="F33" s="14">
        <v>17973</v>
      </c>
      <c r="G33" s="14">
        <v>1229</v>
      </c>
      <c r="H33" s="14">
        <v>6941</v>
      </c>
      <c r="I33" s="14">
        <v>8162</v>
      </c>
      <c r="J33" s="14">
        <v>649</v>
      </c>
      <c r="K33" s="14">
        <v>1818</v>
      </c>
      <c r="L33" s="14">
        <v>12806</v>
      </c>
      <c r="M33" s="14">
        <v>2857</v>
      </c>
      <c r="N33" s="14">
        <v>1622</v>
      </c>
      <c r="O33" s="14">
        <v>3773</v>
      </c>
      <c r="P33" s="14">
        <v>3704</v>
      </c>
      <c r="Q33" s="14">
        <v>5039</v>
      </c>
      <c r="R33" s="14">
        <v>7529</v>
      </c>
      <c r="S33" s="14">
        <v>2221</v>
      </c>
      <c r="T33" s="14">
        <v>7121</v>
      </c>
      <c r="U33" s="14">
        <v>6395</v>
      </c>
      <c r="V33" s="14">
        <v>16617</v>
      </c>
      <c r="W33" s="14">
        <v>61491</v>
      </c>
      <c r="X33" s="14">
        <v>254059</v>
      </c>
      <c r="Y33" s="14">
        <v>44516</v>
      </c>
      <c r="Z33" s="14">
        <v>11943</v>
      </c>
      <c r="AA33" s="14">
        <v>18080</v>
      </c>
      <c r="AB33" s="14">
        <v>524101</v>
      </c>
      <c r="AC33" s="14">
        <v>271417</v>
      </c>
      <c r="AD33" s="14">
        <v>26649</v>
      </c>
      <c r="AE33" s="14">
        <v>1062992</v>
      </c>
      <c r="AF33" s="14">
        <v>497910</v>
      </c>
      <c r="AG33" s="14">
        <v>280759</v>
      </c>
      <c r="AH33" s="14">
        <v>130289</v>
      </c>
      <c r="AI33" s="14">
        <v>72605</v>
      </c>
      <c r="AJ33" s="14">
        <v>15369</v>
      </c>
      <c r="AK33" s="14">
        <v>295555</v>
      </c>
      <c r="AL33" s="14">
        <v>242664</v>
      </c>
      <c r="AM33" s="14">
        <v>14712</v>
      </c>
      <c r="AN33" s="14">
        <v>55735</v>
      </c>
      <c r="AO33" s="14">
        <v>1545148</v>
      </c>
      <c r="AP33" s="14">
        <v>3992179</v>
      </c>
      <c r="AQ33" s="14">
        <v>5537327</v>
      </c>
      <c r="AR33" s="14">
        <v>95861</v>
      </c>
      <c r="AS33" s="14">
        <v>2196973</v>
      </c>
      <c r="AT33" s="14">
        <v>1473</v>
      </c>
      <c r="AU33" s="14">
        <v>10659</v>
      </c>
      <c r="AV33" s="14">
        <v>113904</v>
      </c>
      <c r="AW33" s="14">
        <v>5429</v>
      </c>
      <c r="AX33" s="14">
        <v>2424299</v>
      </c>
      <c r="AY33" s="14">
        <v>7961626</v>
      </c>
      <c r="AZ33" s="14">
        <v>964511</v>
      </c>
      <c r="BA33" s="14">
        <v>13978</v>
      </c>
      <c r="BB33" s="14">
        <v>1443041</v>
      </c>
      <c r="BC33" s="14">
        <v>2421530</v>
      </c>
      <c r="BD33" s="14">
        <v>847752</v>
      </c>
      <c r="BE33" s="14">
        <v>847752</v>
      </c>
      <c r="BF33" s="14">
        <v>3269282</v>
      </c>
      <c r="BG33" s="14">
        <v>5693581</v>
      </c>
      <c r="BH33" s="14">
        <v>11230908</v>
      </c>
      <c r="BI33" s="14">
        <v>-2800477</v>
      </c>
      <c r="BJ33" s="14">
        <v>-3960</v>
      </c>
      <c r="BK33" s="14">
        <v>-308289</v>
      </c>
      <c r="BL33" s="14">
        <v>-3112726</v>
      </c>
      <c r="BM33" s="14">
        <v>-567865</v>
      </c>
      <c r="BN33" s="14">
        <v>0</v>
      </c>
      <c r="BO33" s="14">
        <v>0</v>
      </c>
      <c r="BP33" s="14">
        <v>-567865</v>
      </c>
      <c r="BQ33" s="14">
        <v>-3680591</v>
      </c>
      <c r="BR33" s="14">
        <v>2012990</v>
      </c>
      <c r="BS33" s="14">
        <v>7550317</v>
      </c>
      <c r="BU33" s="159">
        <f t="shared" si="26"/>
        <v>2.9002320185614848E-2</v>
      </c>
      <c r="BV33" s="159">
        <f t="shared" si="27"/>
        <v>0.20182237117720989</v>
      </c>
      <c r="BW33" s="159">
        <f t="shared" si="28"/>
        <v>1.5468229583537734E-2</v>
      </c>
      <c r="BX33" s="159">
        <f t="shared" si="29"/>
        <v>1.4825805828990542E-2</v>
      </c>
      <c r="BY33" s="159">
        <f t="shared" si="30"/>
        <v>2.4348918137681363E-2</v>
      </c>
      <c r="BZ33" s="159">
        <f t="shared" si="31"/>
        <v>1.5967134542964737E-2</v>
      </c>
      <c r="CA33" s="159">
        <f t="shared" si="32"/>
        <v>2.1875421329378454E-2</v>
      </c>
      <c r="CB33" s="159">
        <f t="shared" si="33"/>
        <v>9.0669698964629848E-3</v>
      </c>
      <c r="CC33" s="159">
        <f t="shared" si="34"/>
        <v>7.8497958783361327E-2</v>
      </c>
      <c r="CD33" s="159">
        <f t="shared" si="35"/>
        <v>1.7207008076513066E-2</v>
      </c>
      <c r="CE33" s="159">
        <f t="shared" si="36"/>
        <v>2.1733304748633293E-2</v>
      </c>
      <c r="CF33" s="159">
        <f t="shared" si="37"/>
        <v>1.6313206649804353E-2</v>
      </c>
      <c r="CG33" s="159">
        <f t="shared" si="38"/>
        <v>1.3794182162156122E-2</v>
      </c>
      <c r="CH33" s="159">
        <f t="shared" si="39"/>
        <v>1.4049478476890434E-2</v>
      </c>
      <c r="CI33" s="159">
        <f t="shared" si="40"/>
        <v>1.3853850980478748E-2</v>
      </c>
      <c r="CJ33" s="159">
        <f t="shared" si="41"/>
        <v>7.2398573542738305E-3</v>
      </c>
      <c r="CK33" s="159">
        <f t="shared" si="42"/>
        <v>1.0609814786395718E-2</v>
      </c>
      <c r="CL33" s="159">
        <f t="shared" si="43"/>
        <v>1.1333267170918784E-2</v>
      </c>
      <c r="CM33" s="159">
        <f t="shared" si="44"/>
        <v>8.5693687226550651E-3</v>
      </c>
      <c r="CN33" s="159">
        <f t="shared" si="45"/>
        <v>4.7350304934392906E-2</v>
      </c>
      <c r="CO33" s="159">
        <f t="shared" si="46"/>
        <v>3.0440664075417803E-2</v>
      </c>
      <c r="CP33" s="159">
        <f t="shared" si="47"/>
        <v>3.1952752763099147E-2</v>
      </c>
      <c r="CQ33" s="159">
        <f t="shared" si="48"/>
        <v>1.8295877567902935E-2</v>
      </c>
      <c r="CR33" s="159">
        <f t="shared" si="49"/>
        <v>3.9373079527958592E-2</v>
      </c>
      <c r="CS33" s="159">
        <f t="shared" si="50"/>
        <v>2.1708248244631981E-2</v>
      </c>
      <c r="CT33" s="159">
        <f t="shared" si="51"/>
        <v>2.4338756333374522E-2</v>
      </c>
      <c r="CU33" s="159">
        <f t="shared" si="52"/>
        <v>1.8020254985695167E-3</v>
      </c>
      <c r="CV33" s="159">
        <f t="shared" si="53"/>
        <v>0.14078773116413523</v>
      </c>
      <c r="CW33" s="159">
        <f t="shared" si="54"/>
        <v>2.2091395044244018E-2</v>
      </c>
      <c r="CX33" s="159">
        <f t="shared" si="55"/>
        <v>4.2093371574728894E-2</v>
      </c>
      <c r="CY33" s="159">
        <f t="shared" si="56"/>
        <v>1.8502647323258882E-2</v>
      </c>
      <c r="CZ33" s="159">
        <f t="shared" si="57"/>
        <v>9.9738417609239703E-3</v>
      </c>
      <c r="DA33" s="159">
        <f t="shared" si="58"/>
        <v>2.6068593527376348E-2</v>
      </c>
      <c r="DB33" s="159">
        <f t="shared" si="59"/>
        <v>1.150795144914216E-2</v>
      </c>
      <c r="DC33" s="159">
        <f t="shared" si="60"/>
        <v>2.4187186962697168E-2</v>
      </c>
      <c r="DD33" s="159">
        <f t="shared" si="61"/>
        <v>5.0758514092111934E-2</v>
      </c>
      <c r="DE33" s="159">
        <f t="shared" si="62"/>
        <v>7.4272433979688524E-2</v>
      </c>
      <c r="DF33" s="159">
        <f t="shared" si="63"/>
        <v>5.0318311808765483E-2</v>
      </c>
      <c r="DH33" s="14">
        <v>0</v>
      </c>
      <c r="DI33" s="14">
        <v>0</v>
      </c>
      <c r="DJ33" s="14">
        <v>0</v>
      </c>
      <c r="DK33" s="14">
        <v>0</v>
      </c>
      <c r="DL33" s="14">
        <v>0</v>
      </c>
      <c r="DM33" s="14">
        <v>0</v>
      </c>
      <c r="DN33" s="14">
        <v>0</v>
      </c>
      <c r="DO33" s="14">
        <v>0</v>
      </c>
      <c r="DP33" s="14">
        <v>0</v>
      </c>
      <c r="DQ33" s="14">
        <v>0</v>
      </c>
      <c r="DR33" s="14">
        <v>0</v>
      </c>
      <c r="DS33" s="14">
        <v>0</v>
      </c>
      <c r="DT33" s="14">
        <v>0</v>
      </c>
      <c r="DU33" s="14">
        <v>0</v>
      </c>
      <c r="DV33" s="14">
        <v>0</v>
      </c>
      <c r="DW33" s="14">
        <v>0</v>
      </c>
      <c r="DX33" s="14">
        <v>0</v>
      </c>
      <c r="DY33" s="14">
        <v>0</v>
      </c>
      <c r="DZ33" s="14">
        <v>0</v>
      </c>
      <c r="EA33" s="14">
        <v>0</v>
      </c>
      <c r="EB33" s="14">
        <v>0</v>
      </c>
      <c r="EC33" s="14">
        <v>0</v>
      </c>
      <c r="ED33" s="14">
        <v>0</v>
      </c>
      <c r="EE33" s="14">
        <v>0</v>
      </c>
      <c r="EF33" s="14">
        <v>0</v>
      </c>
      <c r="EG33" s="14">
        <v>0</v>
      </c>
      <c r="EH33" s="14">
        <v>0</v>
      </c>
      <c r="EI33" s="14">
        <v>1</v>
      </c>
      <c r="EJ33" s="14">
        <v>0</v>
      </c>
      <c r="EK33" s="14">
        <v>0</v>
      </c>
      <c r="EL33" s="14">
        <v>0</v>
      </c>
      <c r="EM33" s="14">
        <v>0</v>
      </c>
      <c r="EN33" s="14">
        <v>0</v>
      </c>
      <c r="EO33" s="14">
        <v>0</v>
      </c>
      <c r="EP33" s="14">
        <v>0</v>
      </c>
      <c r="EQ33" s="14">
        <v>0</v>
      </c>
      <c r="ER33" s="14">
        <v>0</v>
      </c>
      <c r="ES33" s="14">
        <v>0</v>
      </c>
      <c r="EU33" s="14">
        <f>IF(EU$5=$C33,-'1'!$BQ33/('1'!$AQ33+'1'!$BG33-'1'!$BE33-'1'!$BC33),0)</f>
        <v>0</v>
      </c>
      <c r="EV33" s="14">
        <f>IF(EV$5=$C33,-'1'!$BQ33/('1'!$AQ33+'1'!$BG33-'1'!$BE33-'1'!$BC33),0)</f>
        <v>0</v>
      </c>
      <c r="EW33" s="14">
        <f>IF(EW$5=$C33,-'1'!$BQ33/('1'!$AQ33+'1'!$BG33-'1'!$BE33-'1'!$BC33),0)</f>
        <v>0</v>
      </c>
      <c r="EX33" s="14">
        <f>IF(EX$5=$C33,-'1'!$BQ33/('1'!$AQ33+'1'!$BG33-'1'!$BE33-'1'!$BC33),0)</f>
        <v>0</v>
      </c>
      <c r="EY33" s="14">
        <f>IF(EY$5=$C33,-'1'!$BQ33/('1'!$AQ33+'1'!$BG33-'1'!$BE33-'1'!$BC33),0)</f>
        <v>0</v>
      </c>
      <c r="EZ33" s="14">
        <f>IF(EZ$5=$C33,-'1'!$BQ33/('1'!$AQ33+'1'!$BG33-'1'!$BE33-'1'!$BC33),0)</f>
        <v>0</v>
      </c>
      <c r="FA33" s="14">
        <f>IF(FA$5=$C33,-'1'!$BQ33/('1'!$AQ33+'1'!$BG33-'1'!$BE33-'1'!$BC33),0)</f>
        <v>0</v>
      </c>
      <c r="FB33" s="14">
        <f>IF(FB$5=$C33,-'1'!$BQ33/('1'!$AQ33+'1'!$BG33-'1'!$BE33-'1'!$BC33),0)</f>
        <v>0</v>
      </c>
      <c r="FC33" s="14">
        <f>IF(FC$5=$C33,-'1'!$BQ33/('1'!$AQ33+'1'!$BG33-'1'!$BE33-'1'!$BC33),0)</f>
        <v>0</v>
      </c>
      <c r="FD33" s="14">
        <f>IF(FD$5=$C33,-'1'!$BQ33/('1'!$AQ33+'1'!$BG33-'1'!$BE33-'1'!$BC33),0)</f>
        <v>0</v>
      </c>
      <c r="FE33" s="14">
        <f>IF(FE$5=$C33,-'1'!$BQ33/('1'!$AQ33+'1'!$BG33-'1'!$BE33-'1'!$BC33),0)</f>
        <v>0</v>
      </c>
      <c r="FF33" s="14">
        <f>IF(FF$5=$C33,-'1'!$BQ33/('1'!$AQ33+'1'!$BG33-'1'!$BE33-'1'!$BC33),0)</f>
        <v>0</v>
      </c>
      <c r="FG33" s="14">
        <f>IF(FG$5=$C33,-'1'!$BQ33/('1'!$AQ33+'1'!$BG33-'1'!$BE33-'1'!$BC33),0)</f>
        <v>0</v>
      </c>
      <c r="FH33" s="14">
        <f>IF(FH$5=$C33,-'1'!$BQ33/('1'!$AQ33+'1'!$BG33-'1'!$BE33-'1'!$BC33),0)</f>
        <v>0</v>
      </c>
      <c r="FI33" s="14">
        <f>IF(FI$5=$C33,-'1'!$BQ33/('1'!$AQ33+'1'!$BG33-'1'!$BE33-'1'!$BC33),0)</f>
        <v>0</v>
      </c>
      <c r="FJ33" s="14">
        <f>IF(FJ$5=$C33,-'1'!$BQ33/('1'!$AQ33+'1'!$BG33-'1'!$BE33-'1'!$BC33),0)</f>
        <v>0</v>
      </c>
      <c r="FK33" s="14">
        <f>IF(FK$5=$C33,-'1'!$BQ33/('1'!$AQ33+'1'!$BG33-'1'!$BE33-'1'!$BC33),0)</f>
        <v>0</v>
      </c>
      <c r="FL33" s="14">
        <f>IF(FL$5=$C33,-'1'!$BQ33/('1'!$AQ33+'1'!$BG33-'1'!$BE33-'1'!$BC33),0)</f>
        <v>0</v>
      </c>
      <c r="FM33" s="14">
        <f>IF(FM$5=$C33,-'1'!$BQ33/('1'!$AQ33+'1'!$BG33-'1'!$BE33-'1'!$BC33),0)</f>
        <v>0</v>
      </c>
      <c r="FN33" s="14">
        <f>IF(FN$5=$C33,-'1'!$BQ33/('1'!$AQ33+'1'!$BG33-'1'!$BE33-'1'!$BC33),0)</f>
        <v>0</v>
      </c>
      <c r="FO33" s="14">
        <f>IF(FO$5=$C33,-'1'!$BQ33/('1'!$AQ33+'1'!$BG33-'1'!$BE33-'1'!$BC33),0)</f>
        <v>0</v>
      </c>
      <c r="FP33" s="14">
        <f>IF(FP$5=$C33,-'1'!$BQ33/('1'!$AQ33+'1'!$BG33-'1'!$BE33-'1'!$BC33),0)</f>
        <v>0</v>
      </c>
      <c r="FQ33" s="14">
        <f>IF(FQ$5=$C33,-'1'!$BQ33/('1'!$AQ33+'1'!$BG33-'1'!$BE33-'1'!$BC33),0)</f>
        <v>0</v>
      </c>
      <c r="FR33" s="14">
        <f>IF(FR$5=$C33,-'1'!$BQ33/('1'!$AQ33+'1'!$BG33-'1'!$BE33-'1'!$BC33),0)</f>
        <v>0</v>
      </c>
      <c r="FS33" s="14">
        <f>IF(FS$5=$C33,-'1'!$BQ33/('1'!$AQ33+'1'!$BG33-'1'!$BE33-'1'!$BC33),0)</f>
        <v>0</v>
      </c>
      <c r="FT33" s="14">
        <f>IF(FT$5=$C33,-'1'!$BQ33/('1'!$AQ33+'1'!$BG33-'1'!$BE33-'1'!$BC33),0)</f>
        <v>0</v>
      </c>
      <c r="FU33" s="14">
        <f>IF(FU$5=$C33,-'1'!$BQ33/('1'!$AQ33+'1'!$BG33-'1'!$BE33-'1'!$BC33),0)</f>
        <v>0</v>
      </c>
      <c r="FV33" s="14">
        <f>IF(FV$5=$C33,-'1'!$BQ33/('1'!$AQ33+'1'!$BG33-'1'!$BE33-'1'!$BC33),0)</f>
        <v>0.46229137113448937</v>
      </c>
      <c r="FW33" s="14">
        <f>IF(FW$5=$C33,-'1'!$BQ33/('1'!$AQ33+'1'!$BG33-'1'!$BE33-'1'!$BC33),0)</f>
        <v>0</v>
      </c>
      <c r="FX33" s="14">
        <f>IF(FX$5=$C33,-'1'!$BQ33/('1'!$AQ33+'1'!$BG33-'1'!$BE33-'1'!$BC33),0)</f>
        <v>0</v>
      </c>
      <c r="FY33" s="14">
        <f>IF(FY$5=$C33,-'1'!$BQ33/('1'!$AQ33+'1'!$BG33-'1'!$BE33-'1'!$BC33),0)</f>
        <v>0</v>
      </c>
      <c r="FZ33" s="14">
        <f>IF(FZ$5=$C33,-'1'!$BQ33/('1'!$AQ33+'1'!$BG33-'1'!$BE33-'1'!$BC33),0)</f>
        <v>0</v>
      </c>
      <c r="GA33" s="14">
        <f>IF(GA$5=$C33,-'1'!$BQ33/('1'!$AQ33+'1'!$BG33-'1'!$BE33-'1'!$BC33),0)</f>
        <v>0</v>
      </c>
      <c r="GB33" s="14">
        <f>IF(GB$5=$C33,-'1'!$BQ33/('1'!$AQ33+'1'!$BG33-'1'!$BE33-'1'!$BC33),0)</f>
        <v>0</v>
      </c>
      <c r="GC33" s="14">
        <f>IF(GC$5=$C33,-'1'!$BQ33/('1'!$AQ33+'1'!$BG33-'1'!$BE33-'1'!$BC33),0)</f>
        <v>0</v>
      </c>
      <c r="GD33" s="14">
        <f>IF(GD$5=$C33,-'1'!$BQ33/('1'!$AQ33+'1'!$BG33-'1'!$BE33-'1'!$BC33),0)</f>
        <v>0</v>
      </c>
      <c r="GE33" s="14">
        <f>IF(GE$5=$C33,-'1'!$BQ33/('1'!$AQ33+'1'!$BG33-'1'!$BE33-'1'!$BC33),0)</f>
        <v>0</v>
      </c>
      <c r="GF33" s="14">
        <f>IF(GF$5=$C33,-'1'!$BQ33/('1'!$AQ33+'1'!$BG33-'1'!$BE33-'1'!$BC33),0)</f>
        <v>0</v>
      </c>
      <c r="GH33" s="159">
        <v>1.9944104549714622E-2</v>
      </c>
      <c r="GI33" s="159">
        <v>0.12459562967958027</v>
      </c>
      <c r="GJ33" s="159">
        <v>1.3440263247836939E-2</v>
      </c>
      <c r="GK33" s="159">
        <v>1.3306210081736844E-2</v>
      </c>
      <c r="GL33" s="159">
        <v>1.8555828456660754E-2</v>
      </c>
      <c r="GM33" s="159">
        <v>1.3177101367966177E-2</v>
      </c>
      <c r="GN33" s="159">
        <v>1.6159265017395563E-2</v>
      </c>
      <c r="GO33" s="159">
        <v>8.7019633212814078E-3</v>
      </c>
      <c r="GP33" s="159">
        <v>5.1118660364834104E-2</v>
      </c>
      <c r="GQ33" s="159">
        <v>1.2762121799383755E-2</v>
      </c>
      <c r="GR33" s="159">
        <v>1.5682614676964791E-2</v>
      </c>
      <c r="GS33" s="159">
        <v>1.3365224512799373E-2</v>
      </c>
      <c r="GT33" s="159">
        <v>1.1879927134172963E-2</v>
      </c>
      <c r="GU33" s="159">
        <v>1.1841017378024739E-2</v>
      </c>
      <c r="GV33" s="159">
        <v>1.1879508222414006E-2</v>
      </c>
      <c r="GW33" s="159">
        <v>7.4495696586356422E-3</v>
      </c>
      <c r="GX33" s="159">
        <v>8.8368534537099711E-3</v>
      </c>
      <c r="GY33" s="159">
        <v>9.5286978754544095E-3</v>
      </c>
      <c r="GZ33" s="159">
        <v>7.7623772421191858E-3</v>
      </c>
      <c r="HA33" s="159">
        <v>3.2815206086700119E-2</v>
      </c>
      <c r="HB33" s="159">
        <v>2.2991618428383671E-2</v>
      </c>
      <c r="HC33" s="159">
        <v>2.2526079540940838E-2</v>
      </c>
      <c r="HD33" s="159">
        <v>1.7437059354867411E-2</v>
      </c>
      <c r="HE33" s="159">
        <v>2.7132978290517307E-2</v>
      </c>
      <c r="HF33" s="159">
        <v>1.8916167146410791E-2</v>
      </c>
      <c r="HG33" s="159">
        <v>2.0408498791129499E-2</v>
      </c>
      <c r="HH33" s="159">
        <v>3.8282396151080198E-3</v>
      </c>
      <c r="HI33" s="159">
        <v>1.0872926623400765</v>
      </c>
      <c r="HJ33" s="159">
        <v>2.0304663538296831E-2</v>
      </c>
      <c r="HK33" s="159">
        <v>2.8579360057153464E-2</v>
      </c>
      <c r="HL33" s="159">
        <v>1.5491088281621278E-2</v>
      </c>
      <c r="HM33" s="159">
        <v>1.0219270755900737E-2</v>
      </c>
      <c r="HN33" s="159">
        <v>2.3645658571564684E-2</v>
      </c>
      <c r="HO33" s="159">
        <v>1.3863770273148144E-2</v>
      </c>
      <c r="HP33" s="159">
        <v>1.9976940960830986E-2</v>
      </c>
      <c r="HQ33" s="159">
        <v>3.5002628476828342E-2</v>
      </c>
      <c r="HR33" s="159">
        <v>5.1168087889955513E-2</v>
      </c>
      <c r="HS33" s="159">
        <v>3.323654763211259E-2</v>
      </c>
      <c r="HU33" s="159">
        <v>1.4778380374210252E-3</v>
      </c>
      <c r="HV33" s="159">
        <v>1.1321413031900283E-3</v>
      </c>
      <c r="HW33" s="159">
        <v>1.2718465269529952E-3</v>
      </c>
      <c r="HX33" s="159">
        <v>2.7750477302592997E-4</v>
      </c>
      <c r="HY33" s="159">
        <v>9.6043300184406517E-4</v>
      </c>
      <c r="HZ33" s="159">
        <v>7.7245772630070149E-4</v>
      </c>
      <c r="IA33" s="159">
        <v>2.5301161749049703E-4</v>
      </c>
      <c r="IB33" s="159">
        <v>6.8518598431555869E-4</v>
      </c>
      <c r="IC33" s="159">
        <v>9.0791579428635156E-3</v>
      </c>
      <c r="ID33" s="159">
        <v>1.4958849649672158E-3</v>
      </c>
      <c r="IE33" s="159">
        <v>4.5979706389593093E-4</v>
      </c>
      <c r="IF33" s="159">
        <v>7.9375055337156176E-4</v>
      </c>
      <c r="IG33" s="159">
        <v>1.5791473754457187E-3</v>
      </c>
      <c r="IH33" s="159">
        <v>8.9901732913937038E-4</v>
      </c>
      <c r="II33" s="159">
        <v>1.4673843339356165E-3</v>
      </c>
      <c r="IJ33" s="159">
        <v>3.1595139345006438E-4</v>
      </c>
      <c r="IK33" s="159">
        <v>1.1176727630100823E-3</v>
      </c>
      <c r="IL33" s="159">
        <v>1.704262722770733E-3</v>
      </c>
      <c r="IM33" s="159">
        <v>1.3743031947356342E-3</v>
      </c>
      <c r="IN33" s="159">
        <v>8.4455946246995671E-3</v>
      </c>
      <c r="IO33" s="159">
        <v>2.2991618428383671E-2</v>
      </c>
      <c r="IP33" s="159">
        <v>1.1358972216695233E-2</v>
      </c>
      <c r="IQ33" s="159">
        <v>1.5932945927212769E-2</v>
      </c>
      <c r="IR33" s="159">
        <v>1.5786286926237091E-2</v>
      </c>
      <c r="IS33" s="159">
        <v>1.5467710146367749E-2</v>
      </c>
      <c r="IT33" s="159">
        <v>1.9397636131331681E-2</v>
      </c>
      <c r="IU33" s="159">
        <v>3.727838879723477E-3</v>
      </c>
      <c r="IV33" s="159">
        <v>0.58464664664241317</v>
      </c>
      <c r="IW33" s="159">
        <v>1.6855671691640834E-2</v>
      </c>
      <c r="IX33" s="159">
        <v>2.8579360057153464E-2</v>
      </c>
      <c r="IY33" s="159">
        <v>1.4881995471293862E-2</v>
      </c>
      <c r="IZ33" s="159">
        <v>1.0072203392046987E-2</v>
      </c>
      <c r="JA33" s="159">
        <v>1.8595647599976065E-2</v>
      </c>
      <c r="JB33" s="159">
        <v>1.281511443020753E-2</v>
      </c>
      <c r="JC33" s="159">
        <v>1.6257797551016692E-2</v>
      </c>
      <c r="JD33" s="159">
        <v>3.5002628476828342E-2</v>
      </c>
      <c r="JE33" s="159">
        <v>5.0686245747522785E-2</v>
      </c>
      <c r="JF33" s="159">
        <v>2.1306614476690137E-2</v>
      </c>
    </row>
    <row r="34" spans="1:266">
      <c r="A34" s="15"/>
      <c r="B34" s="15" t="s">
        <v>158</v>
      </c>
      <c r="C34" s="15" t="s">
        <v>24</v>
      </c>
      <c r="D34" s="14">
        <v>530</v>
      </c>
      <c r="E34" s="14">
        <v>28</v>
      </c>
      <c r="F34" s="14">
        <v>2750</v>
      </c>
      <c r="G34" s="14">
        <v>295</v>
      </c>
      <c r="H34" s="14">
        <v>1615</v>
      </c>
      <c r="I34" s="14">
        <v>4962</v>
      </c>
      <c r="J34" s="14">
        <v>73</v>
      </c>
      <c r="K34" s="14">
        <v>775</v>
      </c>
      <c r="L34" s="14">
        <v>385</v>
      </c>
      <c r="M34" s="14">
        <v>280</v>
      </c>
      <c r="N34" s="14">
        <v>146</v>
      </c>
      <c r="O34" s="14">
        <v>944</v>
      </c>
      <c r="P34" s="14">
        <v>1298</v>
      </c>
      <c r="Q34" s="14">
        <v>2691</v>
      </c>
      <c r="R34" s="14">
        <v>2720</v>
      </c>
      <c r="S34" s="14">
        <v>1581</v>
      </c>
      <c r="T34" s="14">
        <v>6004</v>
      </c>
      <c r="U34" s="14">
        <v>8242</v>
      </c>
      <c r="V34" s="14">
        <v>3208</v>
      </c>
      <c r="W34" s="14">
        <v>4221</v>
      </c>
      <c r="X34" s="14">
        <v>58766</v>
      </c>
      <c r="Y34" s="14">
        <v>6438</v>
      </c>
      <c r="Z34" s="14">
        <v>27246</v>
      </c>
      <c r="AA34" s="14">
        <v>2479</v>
      </c>
      <c r="AB34" s="14">
        <v>480308</v>
      </c>
      <c r="AC34" s="14">
        <v>392842</v>
      </c>
      <c r="AD34" s="14">
        <v>37676</v>
      </c>
      <c r="AE34" s="14">
        <v>79279</v>
      </c>
      <c r="AF34" s="14">
        <v>3187582</v>
      </c>
      <c r="AG34" s="14">
        <v>307892</v>
      </c>
      <c r="AH34" s="14">
        <v>147860</v>
      </c>
      <c r="AI34" s="14">
        <v>62323</v>
      </c>
      <c r="AJ34" s="14">
        <v>34449</v>
      </c>
      <c r="AK34" s="14">
        <v>3094570</v>
      </c>
      <c r="AL34" s="14">
        <v>165485</v>
      </c>
      <c r="AM34" s="14">
        <v>0</v>
      </c>
      <c r="AN34" s="14">
        <v>44424</v>
      </c>
      <c r="AO34" s="14">
        <v>1709332</v>
      </c>
      <c r="AP34" s="14">
        <v>8172367</v>
      </c>
      <c r="AQ34" s="14">
        <v>9881699</v>
      </c>
      <c r="AR34" s="14">
        <v>41558</v>
      </c>
      <c r="AS34" s="14">
        <v>1580914</v>
      </c>
      <c r="AT34" s="14">
        <v>3267</v>
      </c>
      <c r="AU34" s="14">
        <v>178798</v>
      </c>
      <c r="AV34" s="14">
        <v>1539745</v>
      </c>
      <c r="AW34" s="14">
        <v>-5047</v>
      </c>
      <c r="AX34" s="14">
        <v>3339235</v>
      </c>
      <c r="AY34" s="14">
        <v>13220934</v>
      </c>
      <c r="AZ34" s="14">
        <v>11059128</v>
      </c>
      <c r="BA34" s="14">
        <v>0</v>
      </c>
      <c r="BB34" s="14">
        <v>90799</v>
      </c>
      <c r="BC34" s="14">
        <v>11149927</v>
      </c>
      <c r="BD34" s="14">
        <v>413514</v>
      </c>
      <c r="BE34" s="14">
        <v>413514</v>
      </c>
      <c r="BF34" s="14">
        <v>11563441</v>
      </c>
      <c r="BG34" s="14">
        <v>14902676</v>
      </c>
      <c r="BH34" s="14">
        <v>24784375</v>
      </c>
      <c r="BI34" s="14">
        <v>-1710823</v>
      </c>
      <c r="BJ34" s="14">
        <v>0</v>
      </c>
      <c r="BK34" s="14">
        <v>-45162</v>
      </c>
      <c r="BL34" s="14">
        <v>-1755985</v>
      </c>
      <c r="BM34" s="14">
        <v>-487355</v>
      </c>
      <c r="BN34" s="14">
        <v>0</v>
      </c>
      <c r="BO34" s="14">
        <v>-2395</v>
      </c>
      <c r="BP34" s="14">
        <v>-489750</v>
      </c>
      <c r="BQ34" s="14">
        <v>-2245735</v>
      </c>
      <c r="BR34" s="14">
        <v>12656941</v>
      </c>
      <c r="BS34" s="14">
        <v>22538640</v>
      </c>
      <c r="BU34" s="159">
        <f t="shared" si="26"/>
        <v>5.2105863384324987E-3</v>
      </c>
      <c r="BV34" s="159">
        <f t="shared" si="27"/>
        <v>2.9325513196480938E-3</v>
      </c>
      <c r="BW34" s="159">
        <f t="shared" si="28"/>
        <v>2.3667518697339769E-3</v>
      </c>
      <c r="BX34" s="159">
        <f t="shared" si="29"/>
        <v>3.5586759312873965E-3</v>
      </c>
      <c r="BY34" s="159">
        <f t="shared" si="30"/>
        <v>5.6653944377402969E-3</v>
      </c>
      <c r="BZ34" s="159">
        <f t="shared" si="31"/>
        <v>9.7070474886291388E-3</v>
      </c>
      <c r="CA34" s="159">
        <f t="shared" si="32"/>
        <v>2.4605635701766214E-3</v>
      </c>
      <c r="CB34" s="159">
        <f t="shared" si="33"/>
        <v>3.8651824366110082E-3</v>
      </c>
      <c r="CC34" s="159">
        <f t="shared" si="34"/>
        <v>2.3599651828513282E-3</v>
      </c>
      <c r="CD34" s="159">
        <f t="shared" si="35"/>
        <v>1.6863711100537832E-3</v>
      </c>
      <c r="CE34" s="159">
        <f t="shared" si="36"/>
        <v>1.956265408939865E-3</v>
      </c>
      <c r="CF34" s="159">
        <f t="shared" si="37"/>
        <v>4.0815444148993669E-3</v>
      </c>
      <c r="CG34" s="159">
        <f t="shared" si="38"/>
        <v>4.8339223667598942E-3</v>
      </c>
      <c r="CH34" s="159">
        <f t="shared" si="39"/>
        <v>7.5029066444358321E-3</v>
      </c>
      <c r="CI34" s="159">
        <f t="shared" si="40"/>
        <v>5.0049773763982197E-3</v>
      </c>
      <c r="CJ34" s="159">
        <f t="shared" si="41"/>
        <v>5.1536310117545813E-3</v>
      </c>
      <c r="CK34" s="159">
        <f t="shared" si="42"/>
        <v>8.9455593283976811E-3</v>
      </c>
      <c r="CL34" s="159">
        <f t="shared" si="43"/>
        <v>1.4606534483614169E-2</v>
      </c>
      <c r="CM34" s="159">
        <f t="shared" si="44"/>
        <v>1.6543620907671331E-3</v>
      </c>
      <c r="CN34" s="159">
        <f t="shared" si="45"/>
        <v>3.2503234152652005E-3</v>
      </c>
      <c r="CO34" s="159">
        <f t="shared" si="46"/>
        <v>7.0411836032417772E-3</v>
      </c>
      <c r="CP34" s="159">
        <f t="shared" si="47"/>
        <v>4.6210760690275927E-3</v>
      </c>
      <c r="CQ34" s="159">
        <f t="shared" si="48"/>
        <v>4.1739050507835836E-2</v>
      </c>
      <c r="CR34" s="159">
        <f t="shared" si="49"/>
        <v>5.398554433064676E-3</v>
      </c>
      <c r="CS34" s="159">
        <f t="shared" si="50"/>
        <v>1.9894343452660265E-2</v>
      </c>
      <c r="CT34" s="159">
        <f t="shared" si="51"/>
        <v>3.5227291273264072E-2</v>
      </c>
      <c r="CU34" s="159">
        <f t="shared" si="52"/>
        <v>2.5476795633646706E-3</v>
      </c>
      <c r="CV34" s="159">
        <f t="shared" si="53"/>
        <v>1.0500088936663189E-2</v>
      </c>
      <c r="CW34" s="159">
        <f t="shared" si="54"/>
        <v>0.14142743306605901</v>
      </c>
      <c r="CX34" s="159">
        <f t="shared" si="55"/>
        <v>4.6161342506870408E-2</v>
      </c>
      <c r="CY34" s="159">
        <f t="shared" si="56"/>
        <v>2.0997946359378447E-2</v>
      </c>
      <c r="CZ34" s="159">
        <f t="shared" si="57"/>
        <v>8.5613902632885423E-3</v>
      </c>
      <c r="DA34" s="159">
        <f t="shared" si="58"/>
        <v>5.8431711785060042E-2</v>
      </c>
      <c r="DB34" s="159">
        <f t="shared" si="59"/>
        <v>0.12049250161889277</v>
      </c>
      <c r="DC34" s="159">
        <f t="shared" si="60"/>
        <v>1.6494480576113229E-2</v>
      </c>
      <c r="DD34" s="159">
        <f t="shared" si="61"/>
        <v>0</v>
      </c>
      <c r="DE34" s="159">
        <f t="shared" si="62"/>
        <v>5.9199400863257964E-2</v>
      </c>
      <c r="DF34" s="159">
        <f t="shared" si="63"/>
        <v>5.5665024036985922E-2</v>
      </c>
      <c r="DH34" s="14">
        <v>0</v>
      </c>
      <c r="DI34" s="14">
        <v>0</v>
      </c>
      <c r="DJ34" s="14">
        <v>0</v>
      </c>
      <c r="DK34" s="14">
        <v>0</v>
      </c>
      <c r="DL34" s="14">
        <v>0</v>
      </c>
      <c r="DM34" s="14">
        <v>0</v>
      </c>
      <c r="DN34" s="14">
        <v>0</v>
      </c>
      <c r="DO34" s="14">
        <v>0</v>
      </c>
      <c r="DP34" s="14">
        <v>0</v>
      </c>
      <c r="DQ34" s="14">
        <v>0</v>
      </c>
      <c r="DR34" s="14">
        <v>0</v>
      </c>
      <c r="DS34" s="14">
        <v>0</v>
      </c>
      <c r="DT34" s="14">
        <v>0</v>
      </c>
      <c r="DU34" s="14">
        <v>0</v>
      </c>
      <c r="DV34" s="14">
        <v>0</v>
      </c>
      <c r="DW34" s="14">
        <v>0</v>
      </c>
      <c r="DX34" s="14">
        <v>0</v>
      </c>
      <c r="DY34" s="14">
        <v>0</v>
      </c>
      <c r="DZ34" s="14">
        <v>0</v>
      </c>
      <c r="EA34" s="14">
        <v>0</v>
      </c>
      <c r="EB34" s="14">
        <v>0</v>
      </c>
      <c r="EC34" s="14">
        <v>0</v>
      </c>
      <c r="ED34" s="14">
        <v>0</v>
      </c>
      <c r="EE34" s="14">
        <v>0</v>
      </c>
      <c r="EF34" s="14">
        <v>0</v>
      </c>
      <c r="EG34" s="14">
        <v>0</v>
      </c>
      <c r="EH34" s="14">
        <v>0</v>
      </c>
      <c r="EI34" s="14">
        <v>0</v>
      </c>
      <c r="EJ34" s="14">
        <v>1</v>
      </c>
      <c r="EK34" s="14">
        <v>0</v>
      </c>
      <c r="EL34" s="14">
        <v>0</v>
      </c>
      <c r="EM34" s="14">
        <v>0</v>
      </c>
      <c r="EN34" s="14">
        <v>0</v>
      </c>
      <c r="EO34" s="14">
        <v>0</v>
      </c>
      <c r="EP34" s="14">
        <v>0</v>
      </c>
      <c r="EQ34" s="14">
        <v>0</v>
      </c>
      <c r="ER34" s="14">
        <v>0</v>
      </c>
      <c r="ES34" s="14">
        <v>0</v>
      </c>
      <c r="EU34" s="14">
        <f>IF(EU$5=$C34,-'1'!$BQ34/('1'!$AQ34+'1'!$BG34-'1'!$BE34-'1'!$BC34),0)</f>
        <v>0</v>
      </c>
      <c r="EV34" s="14">
        <f>IF(EV$5=$C34,-'1'!$BQ34/('1'!$AQ34+'1'!$BG34-'1'!$BE34-'1'!$BC34),0)</f>
        <v>0</v>
      </c>
      <c r="EW34" s="14">
        <f>IF(EW$5=$C34,-'1'!$BQ34/('1'!$AQ34+'1'!$BG34-'1'!$BE34-'1'!$BC34),0)</f>
        <v>0</v>
      </c>
      <c r="EX34" s="14">
        <f>IF(EX$5=$C34,-'1'!$BQ34/('1'!$AQ34+'1'!$BG34-'1'!$BE34-'1'!$BC34),0)</f>
        <v>0</v>
      </c>
      <c r="EY34" s="14">
        <f>IF(EY$5=$C34,-'1'!$BQ34/('1'!$AQ34+'1'!$BG34-'1'!$BE34-'1'!$BC34),0)</f>
        <v>0</v>
      </c>
      <c r="EZ34" s="14">
        <f>IF(EZ$5=$C34,-'1'!$BQ34/('1'!$AQ34+'1'!$BG34-'1'!$BE34-'1'!$BC34),0)</f>
        <v>0</v>
      </c>
      <c r="FA34" s="14">
        <f>IF(FA$5=$C34,-'1'!$BQ34/('1'!$AQ34+'1'!$BG34-'1'!$BE34-'1'!$BC34),0)</f>
        <v>0</v>
      </c>
      <c r="FB34" s="14">
        <f>IF(FB$5=$C34,-'1'!$BQ34/('1'!$AQ34+'1'!$BG34-'1'!$BE34-'1'!$BC34),0)</f>
        <v>0</v>
      </c>
      <c r="FC34" s="14">
        <f>IF(FC$5=$C34,-'1'!$BQ34/('1'!$AQ34+'1'!$BG34-'1'!$BE34-'1'!$BC34),0)</f>
        <v>0</v>
      </c>
      <c r="FD34" s="14">
        <f>IF(FD$5=$C34,-'1'!$BQ34/('1'!$AQ34+'1'!$BG34-'1'!$BE34-'1'!$BC34),0)</f>
        <v>0</v>
      </c>
      <c r="FE34" s="14">
        <f>IF(FE$5=$C34,-'1'!$BQ34/('1'!$AQ34+'1'!$BG34-'1'!$BE34-'1'!$BC34),0)</f>
        <v>0</v>
      </c>
      <c r="FF34" s="14">
        <f>IF(FF$5=$C34,-'1'!$BQ34/('1'!$AQ34+'1'!$BG34-'1'!$BE34-'1'!$BC34),0)</f>
        <v>0</v>
      </c>
      <c r="FG34" s="14">
        <f>IF(FG$5=$C34,-'1'!$BQ34/('1'!$AQ34+'1'!$BG34-'1'!$BE34-'1'!$BC34),0)</f>
        <v>0</v>
      </c>
      <c r="FH34" s="14">
        <f>IF(FH$5=$C34,-'1'!$BQ34/('1'!$AQ34+'1'!$BG34-'1'!$BE34-'1'!$BC34),0)</f>
        <v>0</v>
      </c>
      <c r="FI34" s="14">
        <f>IF(FI$5=$C34,-'1'!$BQ34/('1'!$AQ34+'1'!$BG34-'1'!$BE34-'1'!$BC34),0)</f>
        <v>0</v>
      </c>
      <c r="FJ34" s="14">
        <f>IF(FJ$5=$C34,-'1'!$BQ34/('1'!$AQ34+'1'!$BG34-'1'!$BE34-'1'!$BC34),0)</f>
        <v>0</v>
      </c>
      <c r="FK34" s="14">
        <f>IF(FK$5=$C34,-'1'!$BQ34/('1'!$AQ34+'1'!$BG34-'1'!$BE34-'1'!$BC34),0)</f>
        <v>0</v>
      </c>
      <c r="FL34" s="14">
        <f>IF(FL$5=$C34,-'1'!$BQ34/('1'!$AQ34+'1'!$BG34-'1'!$BE34-'1'!$BC34),0)</f>
        <v>0</v>
      </c>
      <c r="FM34" s="14">
        <f>IF(FM$5=$C34,-'1'!$BQ34/('1'!$AQ34+'1'!$BG34-'1'!$BE34-'1'!$BC34),0)</f>
        <v>0</v>
      </c>
      <c r="FN34" s="14">
        <f>IF(FN$5=$C34,-'1'!$BQ34/('1'!$AQ34+'1'!$BG34-'1'!$BE34-'1'!$BC34),0)</f>
        <v>0</v>
      </c>
      <c r="FO34" s="14">
        <f>IF(FO$5=$C34,-'1'!$BQ34/('1'!$AQ34+'1'!$BG34-'1'!$BE34-'1'!$BC34),0)</f>
        <v>0</v>
      </c>
      <c r="FP34" s="14">
        <f>IF(FP$5=$C34,-'1'!$BQ34/('1'!$AQ34+'1'!$BG34-'1'!$BE34-'1'!$BC34),0)</f>
        <v>0</v>
      </c>
      <c r="FQ34" s="14">
        <f>IF(FQ$5=$C34,-'1'!$BQ34/('1'!$AQ34+'1'!$BG34-'1'!$BE34-'1'!$BC34),0)</f>
        <v>0</v>
      </c>
      <c r="FR34" s="14">
        <f>IF(FR$5=$C34,-'1'!$BQ34/('1'!$AQ34+'1'!$BG34-'1'!$BE34-'1'!$BC34),0)</f>
        <v>0</v>
      </c>
      <c r="FS34" s="14">
        <f>IF(FS$5=$C34,-'1'!$BQ34/('1'!$AQ34+'1'!$BG34-'1'!$BE34-'1'!$BC34),0)</f>
        <v>0</v>
      </c>
      <c r="FT34" s="14">
        <f>IF(FT$5=$C34,-'1'!$BQ34/('1'!$AQ34+'1'!$BG34-'1'!$BE34-'1'!$BC34),0)</f>
        <v>0</v>
      </c>
      <c r="FU34" s="14">
        <f>IF(FU$5=$C34,-'1'!$BQ34/('1'!$AQ34+'1'!$BG34-'1'!$BE34-'1'!$BC34),0)</f>
        <v>0</v>
      </c>
      <c r="FV34" s="14">
        <f>IF(FV$5=$C34,-'1'!$BQ34/('1'!$AQ34+'1'!$BG34-'1'!$BE34-'1'!$BC34),0)</f>
        <v>0</v>
      </c>
      <c r="FW34" s="14">
        <f>IF(FW$5=$C34,-'1'!$BQ34/('1'!$AQ34+'1'!$BG34-'1'!$BE34-'1'!$BC34),0)</f>
        <v>0.16986205361890469</v>
      </c>
      <c r="FX34" s="14">
        <f>IF(FX$5=$C34,-'1'!$BQ34/('1'!$AQ34+'1'!$BG34-'1'!$BE34-'1'!$BC34),0)</f>
        <v>0</v>
      </c>
      <c r="FY34" s="14">
        <f>IF(FY$5=$C34,-'1'!$BQ34/('1'!$AQ34+'1'!$BG34-'1'!$BE34-'1'!$BC34),0)</f>
        <v>0</v>
      </c>
      <c r="FZ34" s="14">
        <f>IF(FZ$5=$C34,-'1'!$BQ34/('1'!$AQ34+'1'!$BG34-'1'!$BE34-'1'!$BC34),0)</f>
        <v>0</v>
      </c>
      <c r="GA34" s="14">
        <f>IF(GA$5=$C34,-'1'!$BQ34/('1'!$AQ34+'1'!$BG34-'1'!$BE34-'1'!$BC34),0)</f>
        <v>0</v>
      </c>
      <c r="GB34" s="14">
        <f>IF(GB$5=$C34,-'1'!$BQ34/('1'!$AQ34+'1'!$BG34-'1'!$BE34-'1'!$BC34),0)</f>
        <v>0</v>
      </c>
      <c r="GC34" s="14">
        <f>IF(GC$5=$C34,-'1'!$BQ34/('1'!$AQ34+'1'!$BG34-'1'!$BE34-'1'!$BC34),0)</f>
        <v>0</v>
      </c>
      <c r="GD34" s="14">
        <f>IF(GD$5=$C34,-'1'!$BQ34/('1'!$AQ34+'1'!$BG34-'1'!$BE34-'1'!$BC34),0)</f>
        <v>0</v>
      </c>
      <c r="GE34" s="14">
        <f>IF(GE$5=$C34,-'1'!$BQ34/('1'!$AQ34+'1'!$BG34-'1'!$BE34-'1'!$BC34),0)</f>
        <v>0</v>
      </c>
      <c r="GF34" s="14">
        <f>IF(GF$5=$C34,-'1'!$BQ34/('1'!$AQ34+'1'!$BG34-'1'!$BE34-'1'!$BC34),0)</f>
        <v>0</v>
      </c>
      <c r="GH34" s="159">
        <v>1.3511750573007195E-2</v>
      </c>
      <c r="GI34" s="159">
        <v>2.2575133537549866E-2</v>
      </c>
      <c r="GJ34" s="159">
        <v>1.1984882802238252E-2</v>
      </c>
      <c r="GK34" s="159">
        <v>1.5823380403543866E-2</v>
      </c>
      <c r="GL34" s="159">
        <v>1.5303509772044713E-2</v>
      </c>
      <c r="GM34" s="159">
        <v>2.2124256648867208E-2</v>
      </c>
      <c r="GN34" s="159">
        <v>1.1144868233591988E-2</v>
      </c>
      <c r="GO34" s="159">
        <v>1.208604860504478E-2</v>
      </c>
      <c r="GP34" s="159">
        <v>1.4384909808329514E-2</v>
      </c>
      <c r="GQ34" s="159">
        <v>6.1068143825336709E-3</v>
      </c>
      <c r="GR34" s="159">
        <v>7.3711440856677347E-3</v>
      </c>
      <c r="GS34" s="159">
        <v>1.3047065871586284E-2</v>
      </c>
      <c r="GT34" s="159">
        <v>1.4407256962335429E-2</v>
      </c>
      <c r="GU34" s="159">
        <v>1.6023046720586655E-2</v>
      </c>
      <c r="GV34" s="159">
        <v>1.3770480842718471E-2</v>
      </c>
      <c r="GW34" s="159">
        <v>1.2528183833874034E-2</v>
      </c>
      <c r="GX34" s="159">
        <v>1.6100232721929116E-2</v>
      </c>
      <c r="GY34" s="159">
        <v>2.1829653021893925E-2</v>
      </c>
      <c r="GZ34" s="159">
        <v>9.3733908278983494E-3</v>
      </c>
      <c r="HA34" s="159">
        <v>1.5699003323103308E-2</v>
      </c>
      <c r="HB34" s="159">
        <v>2.4956240712643039E-2</v>
      </c>
      <c r="HC34" s="159">
        <v>1.4555765743521562E-2</v>
      </c>
      <c r="HD34" s="159">
        <v>7.0843431519919467E-2</v>
      </c>
      <c r="HE34" s="159">
        <v>1.719670894411008E-2</v>
      </c>
      <c r="HF34" s="159">
        <v>3.6123495005171757E-2</v>
      </c>
      <c r="HG34" s="159">
        <v>5.2759841804089005E-2</v>
      </c>
      <c r="HH34" s="159">
        <v>1.1741603974631238E-2</v>
      </c>
      <c r="HI34" s="159">
        <v>3.3195266609476554E-2</v>
      </c>
      <c r="HJ34" s="159">
        <v>1.1631308672807668</v>
      </c>
      <c r="HK34" s="159">
        <v>6.2355542093461266E-2</v>
      </c>
      <c r="HL34" s="159">
        <v>3.592188600269982E-2</v>
      </c>
      <c r="HM34" s="159">
        <v>2.0477366376804269E-2</v>
      </c>
      <c r="HN34" s="159">
        <v>7.8245625959042081E-2</v>
      </c>
      <c r="HO34" s="159">
        <v>0.14320974947908102</v>
      </c>
      <c r="HP34" s="159">
        <v>2.8428427551509386E-2</v>
      </c>
      <c r="HQ34" s="159">
        <v>8.7160046054076297E-3</v>
      </c>
      <c r="HR34" s="159">
        <v>7.6202500143922144E-2</v>
      </c>
      <c r="HS34" s="159">
        <v>7.34221916414253E-2</v>
      </c>
      <c r="HU34" s="159">
        <v>1.0012070935128091E-3</v>
      </c>
      <c r="HV34" s="159">
        <v>2.0512951512519469E-4</v>
      </c>
      <c r="HW34" s="159">
        <v>1.1341244800706252E-3</v>
      </c>
      <c r="HX34" s="159">
        <v>3.3000107171126433E-4</v>
      </c>
      <c r="HY34" s="159">
        <v>7.9209591010413402E-4</v>
      </c>
      <c r="HZ34" s="159">
        <v>1.2969508627006115E-3</v>
      </c>
      <c r="IA34" s="159">
        <v>1.7449934359415811E-4</v>
      </c>
      <c r="IB34" s="159">
        <v>9.5164628994481284E-4</v>
      </c>
      <c r="IC34" s="159">
        <v>2.5548961418698567E-3</v>
      </c>
      <c r="ID34" s="159">
        <v>7.1579726022664785E-4</v>
      </c>
      <c r="IE34" s="159">
        <v>2.1611386098276767E-4</v>
      </c>
      <c r="IF34" s="159">
        <v>7.7485535282472567E-4</v>
      </c>
      <c r="IG34" s="159">
        <v>1.9150944077762563E-3</v>
      </c>
      <c r="IH34" s="159">
        <v>1.2165336987133223E-3</v>
      </c>
      <c r="II34" s="159">
        <v>1.700961645974557E-3</v>
      </c>
      <c r="IJ34" s="159">
        <v>5.3134574493475062E-4</v>
      </c>
      <c r="IK34" s="159">
        <v>2.0363347299676119E-3</v>
      </c>
      <c r="IL34" s="159">
        <v>3.9043596913769423E-3</v>
      </c>
      <c r="IM34" s="159">
        <v>1.6595278171213366E-3</v>
      </c>
      <c r="IN34" s="159">
        <v>4.040426189262274E-3</v>
      </c>
      <c r="IO34" s="159">
        <v>2.4956240712643039E-2</v>
      </c>
      <c r="IP34" s="159">
        <v>7.3398719192518678E-3</v>
      </c>
      <c r="IQ34" s="159">
        <v>6.4732506825469854E-2</v>
      </c>
      <c r="IR34" s="159">
        <v>1.0005248177034295E-2</v>
      </c>
      <c r="IS34" s="159">
        <v>2.9538105996265652E-2</v>
      </c>
      <c r="IT34" s="159">
        <v>5.0146570021464082E-2</v>
      </c>
      <c r="IU34" s="159">
        <v>1.1433664610283539E-2</v>
      </c>
      <c r="IV34" s="159">
        <v>1.7849381293406706E-2</v>
      </c>
      <c r="IW34" s="159">
        <v>0.96555906953691806</v>
      </c>
      <c r="IX34" s="159">
        <v>6.2355542093461266E-2</v>
      </c>
      <c r="IY34" s="159">
        <v>3.4509476357884629E-2</v>
      </c>
      <c r="IZ34" s="159">
        <v>2.0182672913480075E-2</v>
      </c>
      <c r="JA34" s="159">
        <v>6.1534682240724045E-2</v>
      </c>
      <c r="JB34" s="159">
        <v>0.13237736134811426</v>
      </c>
      <c r="JC34" s="159">
        <v>2.3135855521242886E-2</v>
      </c>
      <c r="JD34" s="159">
        <v>8.7160046054076297E-3</v>
      </c>
      <c r="JE34" s="159">
        <v>7.5484912728753448E-2</v>
      </c>
      <c r="JF34" s="159">
        <v>4.706801526600296E-2</v>
      </c>
    </row>
    <row r="35" spans="1:266">
      <c r="A35" s="15"/>
      <c r="B35" s="15" t="s">
        <v>159</v>
      </c>
      <c r="C35" s="15" t="s">
        <v>25</v>
      </c>
      <c r="D35" s="14">
        <v>0</v>
      </c>
      <c r="E35" s="14">
        <v>0</v>
      </c>
      <c r="F35" s="14">
        <v>0</v>
      </c>
      <c r="G35" s="14">
        <v>0</v>
      </c>
      <c r="H35" s="14">
        <v>0</v>
      </c>
      <c r="I35" s="14">
        <v>0</v>
      </c>
      <c r="J35" s="14">
        <v>0</v>
      </c>
      <c r="K35" s="14">
        <v>0</v>
      </c>
      <c r="L35" s="14">
        <v>0</v>
      </c>
      <c r="M35" s="14">
        <v>0</v>
      </c>
      <c r="N35" s="14">
        <v>0</v>
      </c>
      <c r="O35" s="14">
        <v>0</v>
      </c>
      <c r="P35" s="14">
        <v>0</v>
      </c>
      <c r="Q35" s="14">
        <v>0</v>
      </c>
      <c r="R35" s="14">
        <v>0</v>
      </c>
      <c r="S35" s="14">
        <v>0</v>
      </c>
      <c r="T35" s="14">
        <v>0</v>
      </c>
      <c r="U35" s="14">
        <v>0</v>
      </c>
      <c r="V35" s="14">
        <v>0</v>
      </c>
      <c r="W35" s="14">
        <v>0</v>
      </c>
      <c r="X35" s="14">
        <v>0</v>
      </c>
      <c r="Y35" s="14">
        <v>0</v>
      </c>
      <c r="Z35" s="14">
        <v>0</v>
      </c>
      <c r="AA35" s="14">
        <v>0</v>
      </c>
      <c r="AB35" s="14">
        <v>0</v>
      </c>
      <c r="AC35" s="14">
        <v>0</v>
      </c>
      <c r="AD35" s="14">
        <v>0</v>
      </c>
      <c r="AE35" s="14">
        <v>0</v>
      </c>
      <c r="AF35" s="14">
        <v>0</v>
      </c>
      <c r="AG35" s="14">
        <v>0</v>
      </c>
      <c r="AH35" s="14">
        <v>0</v>
      </c>
      <c r="AI35" s="14">
        <v>0</v>
      </c>
      <c r="AJ35" s="14">
        <v>0</v>
      </c>
      <c r="AK35" s="14">
        <v>0</v>
      </c>
      <c r="AL35" s="14">
        <v>0</v>
      </c>
      <c r="AM35" s="14">
        <v>0</v>
      </c>
      <c r="AN35" s="14">
        <v>148308</v>
      </c>
      <c r="AO35" s="14">
        <v>0</v>
      </c>
      <c r="AP35" s="14">
        <v>148308</v>
      </c>
      <c r="AQ35" s="14">
        <v>148308</v>
      </c>
      <c r="AR35" s="14">
        <v>0</v>
      </c>
      <c r="AS35" s="14">
        <v>130791</v>
      </c>
      <c r="AT35" s="14">
        <v>6390811</v>
      </c>
      <c r="AU35" s="14">
        <v>0</v>
      </c>
      <c r="AV35" s="14">
        <v>0</v>
      </c>
      <c r="AW35" s="14">
        <v>0</v>
      </c>
      <c r="AX35" s="14">
        <v>6521602</v>
      </c>
      <c r="AY35" s="14">
        <v>6669910</v>
      </c>
      <c r="AZ35" s="14">
        <v>0</v>
      </c>
      <c r="BA35" s="14">
        <v>0</v>
      </c>
      <c r="BB35" s="14">
        <v>0</v>
      </c>
      <c r="BC35" s="14">
        <v>0</v>
      </c>
      <c r="BD35" s="14">
        <v>0</v>
      </c>
      <c r="BE35" s="14">
        <v>0</v>
      </c>
      <c r="BF35" s="14">
        <v>0</v>
      </c>
      <c r="BG35" s="14">
        <v>6521602</v>
      </c>
      <c r="BH35" s="14">
        <v>6669910</v>
      </c>
      <c r="BI35" s="14">
        <v>0</v>
      </c>
      <c r="BJ35" s="14">
        <v>0</v>
      </c>
      <c r="BK35" s="14">
        <v>0</v>
      </c>
      <c r="BL35" s="14">
        <v>0</v>
      </c>
      <c r="BM35" s="14">
        <v>0</v>
      </c>
      <c r="BN35" s="14">
        <v>0</v>
      </c>
      <c r="BO35" s="14">
        <v>0</v>
      </c>
      <c r="BP35" s="14">
        <v>0</v>
      </c>
      <c r="BQ35" s="14">
        <v>0</v>
      </c>
      <c r="BR35" s="14">
        <v>6521602</v>
      </c>
      <c r="BS35" s="14">
        <v>6669910</v>
      </c>
      <c r="BU35" s="159">
        <f t="shared" si="26"/>
        <v>0</v>
      </c>
      <c r="BV35" s="159">
        <f t="shared" si="27"/>
        <v>0</v>
      </c>
      <c r="BW35" s="159">
        <f t="shared" si="28"/>
        <v>0</v>
      </c>
      <c r="BX35" s="159">
        <f t="shared" si="29"/>
        <v>0</v>
      </c>
      <c r="BY35" s="159">
        <f t="shared" si="30"/>
        <v>0</v>
      </c>
      <c r="BZ35" s="159">
        <f t="shared" si="31"/>
        <v>0</v>
      </c>
      <c r="CA35" s="159">
        <f t="shared" si="32"/>
        <v>0</v>
      </c>
      <c r="CB35" s="159">
        <f t="shared" si="33"/>
        <v>0</v>
      </c>
      <c r="CC35" s="159">
        <f t="shared" si="34"/>
        <v>0</v>
      </c>
      <c r="CD35" s="159">
        <f t="shared" si="35"/>
        <v>0</v>
      </c>
      <c r="CE35" s="159">
        <f t="shared" si="36"/>
        <v>0</v>
      </c>
      <c r="CF35" s="159">
        <f t="shared" si="37"/>
        <v>0</v>
      </c>
      <c r="CG35" s="159">
        <f t="shared" si="38"/>
        <v>0</v>
      </c>
      <c r="CH35" s="159">
        <f t="shared" si="39"/>
        <v>0</v>
      </c>
      <c r="CI35" s="159">
        <f t="shared" si="40"/>
        <v>0</v>
      </c>
      <c r="CJ35" s="159">
        <f t="shared" si="41"/>
        <v>0</v>
      </c>
      <c r="CK35" s="159">
        <f t="shared" si="42"/>
        <v>0</v>
      </c>
      <c r="CL35" s="159">
        <f t="shared" si="43"/>
        <v>0</v>
      </c>
      <c r="CM35" s="159">
        <f t="shared" si="44"/>
        <v>0</v>
      </c>
      <c r="CN35" s="159">
        <f t="shared" si="45"/>
        <v>0</v>
      </c>
      <c r="CO35" s="159">
        <f t="shared" si="46"/>
        <v>0</v>
      </c>
      <c r="CP35" s="159">
        <f t="shared" si="47"/>
        <v>0</v>
      </c>
      <c r="CQ35" s="159">
        <f t="shared" si="48"/>
        <v>0</v>
      </c>
      <c r="CR35" s="159">
        <f t="shared" si="49"/>
        <v>0</v>
      </c>
      <c r="CS35" s="159">
        <f t="shared" si="50"/>
        <v>0</v>
      </c>
      <c r="CT35" s="159">
        <f t="shared" si="51"/>
        <v>0</v>
      </c>
      <c r="CU35" s="159">
        <f t="shared" si="52"/>
        <v>0</v>
      </c>
      <c r="CV35" s="159">
        <f t="shared" si="53"/>
        <v>0</v>
      </c>
      <c r="CW35" s="159">
        <f t="shared" si="54"/>
        <v>0</v>
      </c>
      <c r="CX35" s="159">
        <f t="shared" si="55"/>
        <v>0</v>
      </c>
      <c r="CY35" s="159">
        <f t="shared" si="56"/>
        <v>0</v>
      </c>
      <c r="CZ35" s="159">
        <f t="shared" si="57"/>
        <v>0</v>
      </c>
      <c r="DA35" s="159">
        <f t="shared" si="58"/>
        <v>0</v>
      </c>
      <c r="DB35" s="159">
        <f t="shared" si="59"/>
        <v>0</v>
      </c>
      <c r="DC35" s="159">
        <f t="shared" si="60"/>
        <v>0</v>
      </c>
      <c r="DD35" s="159">
        <f t="shared" si="61"/>
        <v>0</v>
      </c>
      <c r="DE35" s="159">
        <f t="shared" si="62"/>
        <v>0.19763516890032556</v>
      </c>
      <c r="DF35" s="159">
        <f t="shared" si="63"/>
        <v>0</v>
      </c>
      <c r="DH35" s="14">
        <v>0</v>
      </c>
      <c r="DI35" s="14">
        <v>0</v>
      </c>
      <c r="DJ35" s="14">
        <v>0</v>
      </c>
      <c r="DK35" s="14">
        <v>0</v>
      </c>
      <c r="DL35" s="14">
        <v>0</v>
      </c>
      <c r="DM35" s="14">
        <v>0</v>
      </c>
      <c r="DN35" s="14">
        <v>0</v>
      </c>
      <c r="DO35" s="14">
        <v>0</v>
      </c>
      <c r="DP35" s="14">
        <v>0</v>
      </c>
      <c r="DQ35" s="14">
        <v>0</v>
      </c>
      <c r="DR35" s="14">
        <v>0</v>
      </c>
      <c r="DS35" s="14">
        <v>0</v>
      </c>
      <c r="DT35" s="14">
        <v>0</v>
      </c>
      <c r="DU35" s="14">
        <v>0</v>
      </c>
      <c r="DV35" s="14">
        <v>0</v>
      </c>
      <c r="DW35" s="14">
        <v>0</v>
      </c>
      <c r="DX35" s="14">
        <v>0</v>
      </c>
      <c r="DY35" s="14">
        <v>0</v>
      </c>
      <c r="DZ35" s="14">
        <v>0</v>
      </c>
      <c r="EA35" s="14">
        <v>0</v>
      </c>
      <c r="EB35" s="14">
        <v>0</v>
      </c>
      <c r="EC35" s="14">
        <v>0</v>
      </c>
      <c r="ED35" s="14">
        <v>0</v>
      </c>
      <c r="EE35" s="14">
        <v>0</v>
      </c>
      <c r="EF35" s="14">
        <v>0</v>
      </c>
      <c r="EG35" s="14">
        <v>0</v>
      </c>
      <c r="EH35" s="14">
        <v>0</v>
      </c>
      <c r="EI35" s="14">
        <v>0</v>
      </c>
      <c r="EJ35" s="14">
        <v>0</v>
      </c>
      <c r="EK35" s="14">
        <v>1</v>
      </c>
      <c r="EL35" s="14">
        <v>0</v>
      </c>
      <c r="EM35" s="14">
        <v>0</v>
      </c>
      <c r="EN35" s="14">
        <v>0</v>
      </c>
      <c r="EO35" s="14">
        <v>0</v>
      </c>
      <c r="EP35" s="14">
        <v>0</v>
      </c>
      <c r="EQ35" s="14">
        <v>0</v>
      </c>
      <c r="ER35" s="14">
        <v>0</v>
      </c>
      <c r="ES35" s="14">
        <v>0</v>
      </c>
      <c r="EU35" s="14">
        <f>IF(EU$5=$C35,-'1'!$BQ35/('1'!$AQ35+'1'!$BG35-'1'!$BE35-'1'!$BC35),0)</f>
        <v>0</v>
      </c>
      <c r="EV35" s="14">
        <f>IF(EV$5=$C35,-'1'!$BQ35/('1'!$AQ35+'1'!$BG35-'1'!$BE35-'1'!$BC35),0)</f>
        <v>0</v>
      </c>
      <c r="EW35" s="14">
        <f>IF(EW$5=$C35,-'1'!$BQ35/('1'!$AQ35+'1'!$BG35-'1'!$BE35-'1'!$BC35),0)</f>
        <v>0</v>
      </c>
      <c r="EX35" s="14">
        <f>IF(EX$5=$C35,-'1'!$BQ35/('1'!$AQ35+'1'!$BG35-'1'!$BE35-'1'!$BC35),0)</f>
        <v>0</v>
      </c>
      <c r="EY35" s="14">
        <f>IF(EY$5=$C35,-'1'!$BQ35/('1'!$AQ35+'1'!$BG35-'1'!$BE35-'1'!$BC35),0)</f>
        <v>0</v>
      </c>
      <c r="EZ35" s="14">
        <f>IF(EZ$5=$C35,-'1'!$BQ35/('1'!$AQ35+'1'!$BG35-'1'!$BE35-'1'!$BC35),0)</f>
        <v>0</v>
      </c>
      <c r="FA35" s="14">
        <f>IF(FA$5=$C35,-'1'!$BQ35/('1'!$AQ35+'1'!$BG35-'1'!$BE35-'1'!$BC35),0)</f>
        <v>0</v>
      </c>
      <c r="FB35" s="14">
        <f>IF(FB$5=$C35,-'1'!$BQ35/('1'!$AQ35+'1'!$BG35-'1'!$BE35-'1'!$BC35),0)</f>
        <v>0</v>
      </c>
      <c r="FC35" s="14">
        <f>IF(FC$5=$C35,-'1'!$BQ35/('1'!$AQ35+'1'!$BG35-'1'!$BE35-'1'!$BC35),0)</f>
        <v>0</v>
      </c>
      <c r="FD35" s="14">
        <f>IF(FD$5=$C35,-'1'!$BQ35/('1'!$AQ35+'1'!$BG35-'1'!$BE35-'1'!$BC35),0)</f>
        <v>0</v>
      </c>
      <c r="FE35" s="14">
        <f>IF(FE$5=$C35,-'1'!$BQ35/('1'!$AQ35+'1'!$BG35-'1'!$BE35-'1'!$BC35),0)</f>
        <v>0</v>
      </c>
      <c r="FF35" s="14">
        <f>IF(FF$5=$C35,-'1'!$BQ35/('1'!$AQ35+'1'!$BG35-'1'!$BE35-'1'!$BC35),0)</f>
        <v>0</v>
      </c>
      <c r="FG35" s="14">
        <f>IF(FG$5=$C35,-'1'!$BQ35/('1'!$AQ35+'1'!$BG35-'1'!$BE35-'1'!$BC35),0)</f>
        <v>0</v>
      </c>
      <c r="FH35" s="14">
        <f>IF(FH$5=$C35,-'1'!$BQ35/('1'!$AQ35+'1'!$BG35-'1'!$BE35-'1'!$BC35),0)</f>
        <v>0</v>
      </c>
      <c r="FI35" s="14">
        <f>IF(FI$5=$C35,-'1'!$BQ35/('1'!$AQ35+'1'!$BG35-'1'!$BE35-'1'!$BC35),0)</f>
        <v>0</v>
      </c>
      <c r="FJ35" s="14">
        <f>IF(FJ$5=$C35,-'1'!$BQ35/('1'!$AQ35+'1'!$BG35-'1'!$BE35-'1'!$BC35),0)</f>
        <v>0</v>
      </c>
      <c r="FK35" s="14">
        <f>IF(FK$5=$C35,-'1'!$BQ35/('1'!$AQ35+'1'!$BG35-'1'!$BE35-'1'!$BC35),0)</f>
        <v>0</v>
      </c>
      <c r="FL35" s="14">
        <f>IF(FL$5=$C35,-'1'!$BQ35/('1'!$AQ35+'1'!$BG35-'1'!$BE35-'1'!$BC35),0)</f>
        <v>0</v>
      </c>
      <c r="FM35" s="14">
        <f>IF(FM$5=$C35,-'1'!$BQ35/('1'!$AQ35+'1'!$BG35-'1'!$BE35-'1'!$BC35),0)</f>
        <v>0</v>
      </c>
      <c r="FN35" s="14">
        <f>IF(FN$5=$C35,-'1'!$BQ35/('1'!$AQ35+'1'!$BG35-'1'!$BE35-'1'!$BC35),0)</f>
        <v>0</v>
      </c>
      <c r="FO35" s="14">
        <f>IF(FO$5=$C35,-'1'!$BQ35/('1'!$AQ35+'1'!$BG35-'1'!$BE35-'1'!$BC35),0)</f>
        <v>0</v>
      </c>
      <c r="FP35" s="14">
        <f>IF(FP$5=$C35,-'1'!$BQ35/('1'!$AQ35+'1'!$BG35-'1'!$BE35-'1'!$BC35),0)</f>
        <v>0</v>
      </c>
      <c r="FQ35" s="14">
        <f>IF(FQ$5=$C35,-'1'!$BQ35/('1'!$AQ35+'1'!$BG35-'1'!$BE35-'1'!$BC35),0)</f>
        <v>0</v>
      </c>
      <c r="FR35" s="14">
        <f>IF(FR$5=$C35,-'1'!$BQ35/('1'!$AQ35+'1'!$BG35-'1'!$BE35-'1'!$BC35),0)</f>
        <v>0</v>
      </c>
      <c r="FS35" s="14">
        <f>IF(FS$5=$C35,-'1'!$BQ35/('1'!$AQ35+'1'!$BG35-'1'!$BE35-'1'!$BC35),0)</f>
        <v>0</v>
      </c>
      <c r="FT35" s="14">
        <f>IF(FT$5=$C35,-'1'!$BQ35/('1'!$AQ35+'1'!$BG35-'1'!$BE35-'1'!$BC35),0)</f>
        <v>0</v>
      </c>
      <c r="FU35" s="14">
        <f>IF(FU$5=$C35,-'1'!$BQ35/('1'!$AQ35+'1'!$BG35-'1'!$BE35-'1'!$BC35),0)</f>
        <v>0</v>
      </c>
      <c r="FV35" s="14">
        <f>IF(FV$5=$C35,-'1'!$BQ35/('1'!$AQ35+'1'!$BG35-'1'!$BE35-'1'!$BC35),0)</f>
        <v>0</v>
      </c>
      <c r="FW35" s="14">
        <f>IF(FW$5=$C35,-'1'!$BQ35/('1'!$AQ35+'1'!$BG35-'1'!$BE35-'1'!$BC35),0)</f>
        <v>0</v>
      </c>
      <c r="FX35" s="14">
        <f>IF(FX$5=$C35,-'1'!$BQ35/('1'!$AQ35+'1'!$BG35-'1'!$BE35-'1'!$BC35),0)</f>
        <v>0</v>
      </c>
      <c r="FY35" s="14">
        <f>IF(FY$5=$C35,-'1'!$BQ35/('1'!$AQ35+'1'!$BG35-'1'!$BE35-'1'!$BC35),0)</f>
        <v>0</v>
      </c>
      <c r="FZ35" s="14">
        <f>IF(FZ$5=$C35,-'1'!$BQ35/('1'!$AQ35+'1'!$BG35-'1'!$BE35-'1'!$BC35),0)</f>
        <v>0</v>
      </c>
      <c r="GA35" s="14">
        <f>IF(GA$5=$C35,-'1'!$BQ35/('1'!$AQ35+'1'!$BG35-'1'!$BE35-'1'!$BC35),0)</f>
        <v>0</v>
      </c>
      <c r="GB35" s="14">
        <f>IF(GB$5=$C35,-'1'!$BQ35/('1'!$AQ35+'1'!$BG35-'1'!$BE35-'1'!$BC35),0)</f>
        <v>0</v>
      </c>
      <c r="GC35" s="14">
        <f>IF(GC$5=$C35,-'1'!$BQ35/('1'!$AQ35+'1'!$BG35-'1'!$BE35-'1'!$BC35),0)</f>
        <v>0</v>
      </c>
      <c r="GD35" s="14">
        <f>IF(GD$5=$C35,-'1'!$BQ35/('1'!$AQ35+'1'!$BG35-'1'!$BE35-'1'!$BC35),0)</f>
        <v>0</v>
      </c>
      <c r="GE35" s="14">
        <f>IF(GE$5=$C35,-'1'!$BQ35/('1'!$AQ35+'1'!$BG35-'1'!$BE35-'1'!$BC35),0)</f>
        <v>0</v>
      </c>
      <c r="GF35" s="14">
        <f>IF(GF$5=$C35,-'1'!$BQ35/('1'!$AQ35+'1'!$BG35-'1'!$BE35-'1'!$BC35),0)</f>
        <v>0</v>
      </c>
      <c r="GH35" s="159">
        <v>8.9057925780677946E-4</v>
      </c>
      <c r="GI35" s="159">
        <v>4.2338127773349239E-3</v>
      </c>
      <c r="GJ35" s="159">
        <v>1.1001859647001063E-3</v>
      </c>
      <c r="GK35" s="159">
        <v>5.5335862180362638E-4</v>
      </c>
      <c r="GL35" s="159">
        <v>7.1567033685399821E-4</v>
      </c>
      <c r="GM35" s="159">
        <v>4.5932795650295729E-4</v>
      </c>
      <c r="GN35" s="159">
        <v>8.6470775713176423E-4</v>
      </c>
      <c r="GO35" s="159">
        <v>6.6903209316157434E-4</v>
      </c>
      <c r="GP35" s="159">
        <v>2.3492815889418028E-3</v>
      </c>
      <c r="GQ35" s="159">
        <v>1.0054845001568103E-3</v>
      </c>
      <c r="GR35" s="159">
        <v>9.9292575435253809E-4</v>
      </c>
      <c r="GS35" s="159">
        <v>9.6217058227252321E-4</v>
      </c>
      <c r="GT35" s="159">
        <v>2.0628202632976787E-3</v>
      </c>
      <c r="GU35" s="159">
        <v>1.3971075829796737E-3</v>
      </c>
      <c r="GV35" s="159">
        <v>6.7371238826084397E-4</v>
      </c>
      <c r="GW35" s="159">
        <v>2.3327795350624588E-4</v>
      </c>
      <c r="GX35" s="159">
        <v>3.9923336175788914E-4</v>
      </c>
      <c r="GY35" s="159">
        <v>3.9716580873939446E-4</v>
      </c>
      <c r="GZ35" s="159">
        <v>4.5200379322705227E-4</v>
      </c>
      <c r="HA35" s="159">
        <v>4.9824790631840862E-4</v>
      </c>
      <c r="HB35" s="159">
        <v>3.3426598115300944E-3</v>
      </c>
      <c r="HC35" s="159">
        <v>7.5065783552847709E-4</v>
      </c>
      <c r="HD35" s="159">
        <v>2.4568316799354517E-3</v>
      </c>
      <c r="HE35" s="159">
        <v>2.6508223395822804E-3</v>
      </c>
      <c r="HF35" s="159">
        <v>1.1858922871778893E-3</v>
      </c>
      <c r="HG35" s="159">
        <v>1.1477616452034874E-3</v>
      </c>
      <c r="HH35" s="159">
        <v>8.1760291010064335E-4</v>
      </c>
      <c r="HI35" s="159">
        <v>2.2126500284303063E-3</v>
      </c>
      <c r="HJ35" s="159">
        <v>8.1943496043615158E-4</v>
      </c>
      <c r="HK35" s="159">
        <v>1.0005415518879113</v>
      </c>
      <c r="HL35" s="159">
        <v>2.0884539442927712E-3</v>
      </c>
      <c r="HM35" s="159">
        <v>1.0141312329485035E-3</v>
      </c>
      <c r="HN35" s="159">
        <v>1.1718362153650876E-3</v>
      </c>
      <c r="HO35" s="159">
        <v>1.0085858874611824E-3</v>
      </c>
      <c r="HP35" s="159">
        <v>7.4865385135977592E-4</v>
      </c>
      <c r="HQ35" s="159">
        <v>4.1874484657070538E-4</v>
      </c>
      <c r="HR35" s="159">
        <v>0.1979602928263004</v>
      </c>
      <c r="HS35" s="159">
        <v>3.4802291704164468E-4</v>
      </c>
      <c r="HU35" s="159">
        <v>6.5991025029192232E-5</v>
      </c>
      <c r="HV35" s="159">
        <v>3.8470645619925091E-5</v>
      </c>
      <c r="HW35" s="159">
        <v>1.0411014073191293E-4</v>
      </c>
      <c r="HX35" s="159">
        <v>1.1540450496593452E-5</v>
      </c>
      <c r="HY35" s="159">
        <v>3.7042453348867217E-5</v>
      </c>
      <c r="HZ35" s="159">
        <v>2.692636407648622E-5</v>
      </c>
      <c r="IA35" s="159">
        <v>1.3539050696487009E-5</v>
      </c>
      <c r="IB35" s="159">
        <v>5.2679079003990621E-5</v>
      </c>
      <c r="IC35" s="159">
        <v>4.1725464724692049E-4</v>
      </c>
      <c r="ID35" s="159">
        <v>1.1785572727920342E-4</v>
      </c>
      <c r="IE35" s="159">
        <v>2.9111494219681282E-5</v>
      </c>
      <c r="IF35" s="159">
        <v>5.7142581584414379E-5</v>
      </c>
      <c r="IG35" s="159">
        <v>2.7420178322748196E-4</v>
      </c>
      <c r="IH35" s="159">
        <v>1.0607398736714559E-4</v>
      </c>
      <c r="II35" s="159">
        <v>8.3218512551475128E-5</v>
      </c>
      <c r="IJ35" s="159">
        <v>9.893792238862881E-6</v>
      </c>
      <c r="IK35" s="159">
        <v>5.0494472592437374E-5</v>
      </c>
      <c r="IL35" s="159">
        <v>7.1035401839872209E-5</v>
      </c>
      <c r="IM35" s="159">
        <v>8.00257753119679E-5</v>
      </c>
      <c r="IN35" s="159">
        <v>1.2823322907839523E-4</v>
      </c>
      <c r="IO35" s="159">
        <v>3.3426598115300944E-3</v>
      </c>
      <c r="IP35" s="159">
        <v>3.785257653252706E-4</v>
      </c>
      <c r="IQ35" s="159">
        <v>2.2449064095057965E-3</v>
      </c>
      <c r="IR35" s="159">
        <v>1.5422797156679972E-3</v>
      </c>
      <c r="IS35" s="159">
        <v>9.6970163251920499E-4</v>
      </c>
      <c r="IT35" s="159">
        <v>1.0909113397812871E-3</v>
      </c>
      <c r="IU35" s="159">
        <v>7.9616017357425422E-4</v>
      </c>
      <c r="IV35" s="159">
        <v>1.1897610129464932E-3</v>
      </c>
      <c r="IW35" s="159">
        <v>6.802440552493409E-4</v>
      </c>
      <c r="IX35" s="159">
        <v>1.0005415518879113</v>
      </c>
      <c r="IY35" s="159">
        <v>2.0063381975457951E-3</v>
      </c>
      <c r="IZ35" s="159">
        <v>9.9953668793702406E-4</v>
      </c>
      <c r="JA35" s="159">
        <v>9.2156677471541722E-4</v>
      </c>
      <c r="JB35" s="159">
        <v>9.3229643205653486E-4</v>
      </c>
      <c r="JC35" s="159">
        <v>6.0927560305959277E-4</v>
      </c>
      <c r="JD35" s="159">
        <v>4.1874484657070538E-4</v>
      </c>
      <c r="JE35" s="159">
        <v>0.19609613069819476</v>
      </c>
      <c r="JF35" s="159">
        <v>2.2310350053610884E-4</v>
      </c>
    </row>
    <row r="36" spans="1:266">
      <c r="A36" s="15"/>
      <c r="B36" s="15" t="s">
        <v>160</v>
      </c>
      <c r="C36" s="15" t="s">
        <v>26</v>
      </c>
      <c r="D36" s="14">
        <v>22</v>
      </c>
      <c r="E36" s="14">
        <v>0</v>
      </c>
      <c r="F36" s="14">
        <v>4</v>
      </c>
      <c r="G36" s="14">
        <v>1</v>
      </c>
      <c r="H36" s="14">
        <v>11</v>
      </c>
      <c r="I36" s="14">
        <v>96</v>
      </c>
      <c r="J36" s="14">
        <v>0</v>
      </c>
      <c r="K36" s="14">
        <v>8</v>
      </c>
      <c r="L36" s="14">
        <v>6</v>
      </c>
      <c r="M36" s="14">
        <v>5</v>
      </c>
      <c r="N36" s="14">
        <v>0</v>
      </c>
      <c r="O36" s="14">
        <v>28</v>
      </c>
      <c r="P36" s="14">
        <v>0</v>
      </c>
      <c r="Q36" s="14">
        <v>48</v>
      </c>
      <c r="R36" s="14">
        <v>46</v>
      </c>
      <c r="S36" s="14">
        <v>235</v>
      </c>
      <c r="T36" s="14">
        <v>353</v>
      </c>
      <c r="U36" s="14">
        <v>349</v>
      </c>
      <c r="V36" s="14">
        <v>170</v>
      </c>
      <c r="W36" s="14">
        <v>24</v>
      </c>
      <c r="X36" s="14">
        <v>496</v>
      </c>
      <c r="Y36" s="14">
        <v>272</v>
      </c>
      <c r="Z36" s="14">
        <v>42</v>
      </c>
      <c r="AA36" s="14">
        <v>0</v>
      </c>
      <c r="AB36" s="14">
        <v>1944</v>
      </c>
      <c r="AC36" s="14">
        <v>1220</v>
      </c>
      <c r="AD36" s="14">
        <v>16</v>
      </c>
      <c r="AE36" s="14">
        <v>15031</v>
      </c>
      <c r="AF36" s="14">
        <v>49188</v>
      </c>
      <c r="AG36" s="14">
        <v>1463</v>
      </c>
      <c r="AH36" s="14">
        <v>5</v>
      </c>
      <c r="AI36" s="14">
        <v>46</v>
      </c>
      <c r="AJ36" s="14">
        <v>0</v>
      </c>
      <c r="AK36" s="14">
        <v>7540</v>
      </c>
      <c r="AL36" s="14">
        <v>1641</v>
      </c>
      <c r="AM36" s="14">
        <v>0</v>
      </c>
      <c r="AN36" s="14">
        <v>95</v>
      </c>
      <c r="AO36" s="14">
        <v>96814</v>
      </c>
      <c r="AP36" s="14">
        <v>80405</v>
      </c>
      <c r="AQ36" s="14">
        <v>177219</v>
      </c>
      <c r="AR36" s="14">
        <v>0</v>
      </c>
      <c r="AS36" s="14">
        <v>1821251</v>
      </c>
      <c r="AT36" s="14">
        <v>1559413</v>
      </c>
      <c r="AU36" s="14">
        <v>353197</v>
      </c>
      <c r="AV36" s="14">
        <v>1075858</v>
      </c>
      <c r="AW36" s="14">
        <v>0</v>
      </c>
      <c r="AX36" s="14">
        <v>4809719</v>
      </c>
      <c r="AY36" s="14">
        <v>4986938</v>
      </c>
      <c r="AZ36" s="14">
        <v>1745490</v>
      </c>
      <c r="BA36" s="14">
        <v>0</v>
      </c>
      <c r="BB36" s="14">
        <v>387747</v>
      </c>
      <c r="BC36" s="14">
        <v>2133237</v>
      </c>
      <c r="BD36" s="14">
        <v>117547</v>
      </c>
      <c r="BE36" s="14">
        <v>117547</v>
      </c>
      <c r="BF36" s="14">
        <v>2250784</v>
      </c>
      <c r="BG36" s="14">
        <v>7060503</v>
      </c>
      <c r="BH36" s="14">
        <v>7237722</v>
      </c>
      <c r="BI36" s="14">
        <v>-8559</v>
      </c>
      <c r="BJ36" s="14">
        <v>0</v>
      </c>
      <c r="BK36" s="14">
        <v>-58828</v>
      </c>
      <c r="BL36" s="14">
        <v>-67387</v>
      </c>
      <c r="BM36" s="14">
        <v>-128694</v>
      </c>
      <c r="BN36" s="14">
        <v>0</v>
      </c>
      <c r="BO36" s="14">
        <v>0</v>
      </c>
      <c r="BP36" s="14">
        <v>-128694</v>
      </c>
      <c r="BQ36" s="14">
        <v>-196081</v>
      </c>
      <c r="BR36" s="14">
        <v>6864422</v>
      </c>
      <c r="BS36" s="14">
        <v>7041641</v>
      </c>
      <c r="BU36" s="159">
        <f t="shared" si="26"/>
        <v>2.1628848951983954E-4</v>
      </c>
      <c r="BV36" s="159">
        <f t="shared" si="27"/>
        <v>0</v>
      </c>
      <c r="BW36" s="159">
        <f t="shared" si="28"/>
        <v>3.4425481741585122E-6</v>
      </c>
      <c r="BX36" s="159">
        <f t="shared" si="29"/>
        <v>1.206330824165219E-5</v>
      </c>
      <c r="BY36" s="159">
        <f t="shared" si="30"/>
        <v>3.8587825891729573E-5</v>
      </c>
      <c r="BZ36" s="159">
        <f t="shared" si="31"/>
        <v>1.8780261163006798E-4</v>
      </c>
      <c r="CA36" s="159">
        <f t="shared" si="32"/>
        <v>0</v>
      </c>
      <c r="CB36" s="159">
        <f t="shared" si="33"/>
        <v>3.9898657410178145E-5</v>
      </c>
      <c r="CC36" s="159">
        <f t="shared" si="34"/>
        <v>3.6778678174306418E-5</v>
      </c>
      <c r="CD36" s="159">
        <f t="shared" si="35"/>
        <v>3.0113769822388986E-5</v>
      </c>
      <c r="CE36" s="159">
        <f t="shared" si="36"/>
        <v>0</v>
      </c>
      <c r="CF36" s="159">
        <f t="shared" si="37"/>
        <v>1.2106275806904901E-4</v>
      </c>
      <c r="CG36" s="159">
        <f t="shared" si="38"/>
        <v>0</v>
      </c>
      <c r="CH36" s="159">
        <f t="shared" si="39"/>
        <v>1.338311107145745E-4</v>
      </c>
      <c r="CI36" s="159">
        <f t="shared" si="40"/>
        <v>8.4642999747911064E-5</v>
      </c>
      <c r="CJ36" s="159">
        <f t="shared" si="41"/>
        <v>7.660362351437866E-4</v>
      </c>
      <c r="CK36" s="159">
        <f t="shared" si="42"/>
        <v>5.2594644285882438E-4</v>
      </c>
      <c r="CL36" s="159">
        <f t="shared" si="43"/>
        <v>6.1850042887422294E-4</v>
      </c>
      <c r="CM36" s="159">
        <f t="shared" si="44"/>
        <v>8.7668814036911665E-5</v>
      </c>
      <c r="CN36" s="159">
        <f t="shared" si="45"/>
        <v>1.8480872297172427E-5</v>
      </c>
      <c r="CO36" s="159">
        <f t="shared" si="46"/>
        <v>5.942938207820715E-5</v>
      </c>
      <c r="CP36" s="159">
        <f t="shared" si="47"/>
        <v>1.9523651611921486E-4</v>
      </c>
      <c r="CQ36" s="159">
        <f t="shared" si="48"/>
        <v>6.4341192150374563E-5</v>
      </c>
      <c r="CR36" s="159">
        <f t="shared" si="49"/>
        <v>0</v>
      </c>
      <c r="CS36" s="159">
        <f t="shared" si="50"/>
        <v>8.05204237113926E-5</v>
      </c>
      <c r="CT36" s="159">
        <f t="shared" si="51"/>
        <v>1.0940096871867612E-4</v>
      </c>
      <c r="CU36" s="159">
        <f t="shared" si="52"/>
        <v>1.081932079144143E-6</v>
      </c>
      <c r="CV36" s="159">
        <f t="shared" si="53"/>
        <v>1.9907773408719132E-3</v>
      </c>
      <c r="CW36" s="159">
        <f t="shared" si="54"/>
        <v>2.1823854500537744E-3</v>
      </c>
      <c r="CX36" s="159">
        <f t="shared" si="55"/>
        <v>2.1934328948966327E-4</v>
      </c>
      <c r="CY36" s="159">
        <f t="shared" si="56"/>
        <v>7.100617597517397E-7</v>
      </c>
      <c r="CZ36" s="159">
        <f t="shared" si="57"/>
        <v>6.3190788651264053E-6</v>
      </c>
      <c r="DA36" s="159">
        <f t="shared" si="58"/>
        <v>0</v>
      </c>
      <c r="DB36" s="159">
        <f t="shared" si="59"/>
        <v>2.9358310272718064E-4</v>
      </c>
      <c r="DC36" s="159">
        <f t="shared" si="60"/>
        <v>1.6356432682963296E-4</v>
      </c>
      <c r="DD36" s="159">
        <f t="shared" si="61"/>
        <v>0</v>
      </c>
      <c r="DE36" s="159">
        <f t="shared" si="62"/>
        <v>1.2659695394402816E-4</v>
      </c>
      <c r="DF36" s="159">
        <f t="shared" si="63"/>
        <v>3.1527834482223201E-3</v>
      </c>
      <c r="DH36" s="14">
        <v>0</v>
      </c>
      <c r="DI36" s="14">
        <v>0</v>
      </c>
      <c r="DJ36" s="14">
        <v>0</v>
      </c>
      <c r="DK36" s="14">
        <v>0</v>
      </c>
      <c r="DL36" s="14">
        <v>0</v>
      </c>
      <c r="DM36" s="14">
        <v>0</v>
      </c>
      <c r="DN36" s="14">
        <v>0</v>
      </c>
      <c r="DO36" s="14">
        <v>0</v>
      </c>
      <c r="DP36" s="14">
        <v>0</v>
      </c>
      <c r="DQ36" s="14">
        <v>0</v>
      </c>
      <c r="DR36" s="14">
        <v>0</v>
      </c>
      <c r="DS36" s="14">
        <v>0</v>
      </c>
      <c r="DT36" s="14">
        <v>0</v>
      </c>
      <c r="DU36" s="14">
        <v>0</v>
      </c>
      <c r="DV36" s="14">
        <v>0</v>
      </c>
      <c r="DW36" s="14">
        <v>0</v>
      </c>
      <c r="DX36" s="14">
        <v>0</v>
      </c>
      <c r="DY36" s="14">
        <v>0</v>
      </c>
      <c r="DZ36" s="14">
        <v>0</v>
      </c>
      <c r="EA36" s="14">
        <v>0</v>
      </c>
      <c r="EB36" s="14">
        <v>0</v>
      </c>
      <c r="EC36" s="14">
        <v>0</v>
      </c>
      <c r="ED36" s="14">
        <v>0</v>
      </c>
      <c r="EE36" s="14">
        <v>0</v>
      </c>
      <c r="EF36" s="14">
        <v>0</v>
      </c>
      <c r="EG36" s="14">
        <v>0</v>
      </c>
      <c r="EH36" s="14">
        <v>0</v>
      </c>
      <c r="EI36" s="14">
        <v>0</v>
      </c>
      <c r="EJ36" s="14">
        <v>0</v>
      </c>
      <c r="EK36" s="14">
        <v>0</v>
      </c>
      <c r="EL36" s="14">
        <v>1</v>
      </c>
      <c r="EM36" s="14">
        <v>0</v>
      </c>
      <c r="EN36" s="14">
        <v>0</v>
      </c>
      <c r="EO36" s="14">
        <v>0</v>
      </c>
      <c r="EP36" s="14">
        <v>0</v>
      </c>
      <c r="EQ36" s="14">
        <v>0</v>
      </c>
      <c r="ER36" s="14">
        <v>0</v>
      </c>
      <c r="ES36" s="14">
        <v>0</v>
      </c>
      <c r="EU36" s="14">
        <f>IF(EU$5=$C36,-'1'!$BQ36/('1'!$AQ36+'1'!$BG36-'1'!$BE36-'1'!$BC36),0)</f>
        <v>0</v>
      </c>
      <c r="EV36" s="14">
        <f>IF(EV$5=$C36,-'1'!$BQ36/('1'!$AQ36+'1'!$BG36-'1'!$BE36-'1'!$BC36),0)</f>
        <v>0</v>
      </c>
      <c r="EW36" s="14">
        <f>IF(EW$5=$C36,-'1'!$BQ36/('1'!$AQ36+'1'!$BG36-'1'!$BE36-'1'!$BC36),0)</f>
        <v>0</v>
      </c>
      <c r="EX36" s="14">
        <f>IF(EX$5=$C36,-'1'!$BQ36/('1'!$AQ36+'1'!$BG36-'1'!$BE36-'1'!$BC36),0)</f>
        <v>0</v>
      </c>
      <c r="EY36" s="14">
        <f>IF(EY$5=$C36,-'1'!$BQ36/('1'!$AQ36+'1'!$BG36-'1'!$BE36-'1'!$BC36),0)</f>
        <v>0</v>
      </c>
      <c r="EZ36" s="14">
        <f>IF(EZ$5=$C36,-'1'!$BQ36/('1'!$AQ36+'1'!$BG36-'1'!$BE36-'1'!$BC36),0)</f>
        <v>0</v>
      </c>
      <c r="FA36" s="14">
        <f>IF(FA$5=$C36,-'1'!$BQ36/('1'!$AQ36+'1'!$BG36-'1'!$BE36-'1'!$BC36),0)</f>
        <v>0</v>
      </c>
      <c r="FB36" s="14">
        <f>IF(FB$5=$C36,-'1'!$BQ36/('1'!$AQ36+'1'!$BG36-'1'!$BE36-'1'!$BC36),0)</f>
        <v>0</v>
      </c>
      <c r="FC36" s="14">
        <f>IF(FC$5=$C36,-'1'!$BQ36/('1'!$AQ36+'1'!$BG36-'1'!$BE36-'1'!$BC36),0)</f>
        <v>0</v>
      </c>
      <c r="FD36" s="14">
        <f>IF(FD$5=$C36,-'1'!$BQ36/('1'!$AQ36+'1'!$BG36-'1'!$BE36-'1'!$BC36),0)</f>
        <v>0</v>
      </c>
      <c r="FE36" s="14">
        <f>IF(FE$5=$C36,-'1'!$BQ36/('1'!$AQ36+'1'!$BG36-'1'!$BE36-'1'!$BC36),0)</f>
        <v>0</v>
      </c>
      <c r="FF36" s="14">
        <f>IF(FF$5=$C36,-'1'!$BQ36/('1'!$AQ36+'1'!$BG36-'1'!$BE36-'1'!$BC36),0)</f>
        <v>0</v>
      </c>
      <c r="FG36" s="14">
        <f>IF(FG$5=$C36,-'1'!$BQ36/('1'!$AQ36+'1'!$BG36-'1'!$BE36-'1'!$BC36),0)</f>
        <v>0</v>
      </c>
      <c r="FH36" s="14">
        <f>IF(FH$5=$C36,-'1'!$BQ36/('1'!$AQ36+'1'!$BG36-'1'!$BE36-'1'!$BC36),0)</f>
        <v>0</v>
      </c>
      <c r="FI36" s="14">
        <f>IF(FI$5=$C36,-'1'!$BQ36/('1'!$AQ36+'1'!$BG36-'1'!$BE36-'1'!$BC36),0)</f>
        <v>0</v>
      </c>
      <c r="FJ36" s="14">
        <f>IF(FJ$5=$C36,-'1'!$BQ36/('1'!$AQ36+'1'!$BG36-'1'!$BE36-'1'!$BC36),0)</f>
        <v>0</v>
      </c>
      <c r="FK36" s="14">
        <f>IF(FK$5=$C36,-'1'!$BQ36/('1'!$AQ36+'1'!$BG36-'1'!$BE36-'1'!$BC36),0)</f>
        <v>0</v>
      </c>
      <c r="FL36" s="14">
        <f>IF(FL$5=$C36,-'1'!$BQ36/('1'!$AQ36+'1'!$BG36-'1'!$BE36-'1'!$BC36),0)</f>
        <v>0</v>
      </c>
      <c r="FM36" s="14">
        <f>IF(FM$5=$C36,-'1'!$BQ36/('1'!$AQ36+'1'!$BG36-'1'!$BE36-'1'!$BC36),0)</f>
        <v>0</v>
      </c>
      <c r="FN36" s="14">
        <f>IF(FN$5=$C36,-'1'!$BQ36/('1'!$AQ36+'1'!$BG36-'1'!$BE36-'1'!$BC36),0)</f>
        <v>0</v>
      </c>
      <c r="FO36" s="14">
        <f>IF(FO$5=$C36,-'1'!$BQ36/('1'!$AQ36+'1'!$BG36-'1'!$BE36-'1'!$BC36),0)</f>
        <v>0</v>
      </c>
      <c r="FP36" s="14">
        <f>IF(FP$5=$C36,-'1'!$BQ36/('1'!$AQ36+'1'!$BG36-'1'!$BE36-'1'!$BC36),0)</f>
        <v>0</v>
      </c>
      <c r="FQ36" s="14">
        <f>IF(FQ$5=$C36,-'1'!$BQ36/('1'!$AQ36+'1'!$BG36-'1'!$BE36-'1'!$BC36),0)</f>
        <v>0</v>
      </c>
      <c r="FR36" s="14">
        <f>IF(FR$5=$C36,-'1'!$BQ36/('1'!$AQ36+'1'!$BG36-'1'!$BE36-'1'!$BC36),0)</f>
        <v>0</v>
      </c>
      <c r="FS36" s="14">
        <f>IF(FS$5=$C36,-'1'!$BQ36/('1'!$AQ36+'1'!$BG36-'1'!$BE36-'1'!$BC36),0)</f>
        <v>0</v>
      </c>
      <c r="FT36" s="14">
        <f>IF(FT$5=$C36,-'1'!$BQ36/('1'!$AQ36+'1'!$BG36-'1'!$BE36-'1'!$BC36),0)</f>
        <v>0</v>
      </c>
      <c r="FU36" s="14">
        <f>IF(FU$5=$C36,-'1'!$BQ36/('1'!$AQ36+'1'!$BG36-'1'!$BE36-'1'!$BC36),0)</f>
        <v>0</v>
      </c>
      <c r="FV36" s="14">
        <f>IF(FV$5=$C36,-'1'!$BQ36/('1'!$AQ36+'1'!$BG36-'1'!$BE36-'1'!$BC36),0)</f>
        <v>0</v>
      </c>
      <c r="FW36" s="14">
        <f>IF(FW$5=$C36,-'1'!$BQ36/('1'!$AQ36+'1'!$BG36-'1'!$BE36-'1'!$BC36),0)</f>
        <v>0</v>
      </c>
      <c r="FX36" s="14">
        <f>IF(FX$5=$C36,-'1'!$BQ36/('1'!$AQ36+'1'!$BG36-'1'!$BE36-'1'!$BC36),0)</f>
        <v>0</v>
      </c>
      <c r="FY36" s="14">
        <f>IF(FY$5=$C36,-'1'!$BQ36/('1'!$AQ36+'1'!$BG36-'1'!$BE36-'1'!$BC36),0)</f>
        <v>3.931891673808658E-2</v>
      </c>
      <c r="FZ36" s="14">
        <f>IF(FZ$5=$C36,-'1'!$BQ36/('1'!$AQ36+'1'!$BG36-'1'!$BE36-'1'!$BC36),0)</f>
        <v>0</v>
      </c>
      <c r="GA36" s="14">
        <f>IF(GA$5=$C36,-'1'!$BQ36/('1'!$AQ36+'1'!$BG36-'1'!$BE36-'1'!$BC36),0)</f>
        <v>0</v>
      </c>
      <c r="GB36" s="14">
        <f>IF(GB$5=$C36,-'1'!$BQ36/('1'!$AQ36+'1'!$BG36-'1'!$BE36-'1'!$BC36),0)</f>
        <v>0</v>
      </c>
      <c r="GC36" s="14">
        <f>IF(GC$5=$C36,-'1'!$BQ36/('1'!$AQ36+'1'!$BG36-'1'!$BE36-'1'!$BC36),0)</f>
        <v>0</v>
      </c>
      <c r="GD36" s="14">
        <f>IF(GD$5=$C36,-'1'!$BQ36/('1'!$AQ36+'1'!$BG36-'1'!$BE36-'1'!$BC36),0)</f>
        <v>0</v>
      </c>
      <c r="GE36" s="14">
        <f>IF(GE$5=$C36,-'1'!$BQ36/('1'!$AQ36+'1'!$BG36-'1'!$BE36-'1'!$BC36),0)</f>
        <v>0</v>
      </c>
      <c r="GF36" s="14">
        <f>IF(GF$5=$C36,-'1'!$BQ36/('1'!$AQ36+'1'!$BG36-'1'!$BE36-'1'!$BC36),0)</f>
        <v>0</v>
      </c>
      <c r="GH36" s="159">
        <v>4.1045106589883082E-4</v>
      </c>
      <c r="GI36" s="159">
        <v>6.8004513781291093E-4</v>
      </c>
      <c r="GJ36" s="159">
        <v>2.8401874887776718E-4</v>
      </c>
      <c r="GK36" s="159">
        <v>3.1209986738849651E-4</v>
      </c>
      <c r="GL36" s="159">
        <v>3.1671836053127379E-4</v>
      </c>
      <c r="GM36" s="159">
        <v>4.4150289032021705E-4</v>
      </c>
      <c r="GN36" s="159">
        <v>2.1479659716066671E-4</v>
      </c>
      <c r="GO36" s="159">
        <v>2.3861988194969351E-4</v>
      </c>
      <c r="GP36" s="159">
        <v>3.4114798482093572E-4</v>
      </c>
      <c r="GQ36" s="159">
        <v>1.4105085665093583E-4</v>
      </c>
      <c r="GR36" s="159">
        <v>1.6168710586286192E-4</v>
      </c>
      <c r="GS36" s="159">
        <v>3.654187079790067E-4</v>
      </c>
      <c r="GT36" s="159">
        <v>2.2588875599676659E-4</v>
      </c>
      <c r="GU36" s="159">
        <v>3.7274227883464956E-4</v>
      </c>
      <c r="GV36" s="159">
        <v>3.4787381334867146E-4</v>
      </c>
      <c r="GW36" s="159">
        <v>9.4716553716775518E-4</v>
      </c>
      <c r="GX36" s="159">
        <v>6.9411509832862143E-4</v>
      </c>
      <c r="GY36" s="159">
        <v>8.2729870527102688E-4</v>
      </c>
      <c r="GZ36" s="159">
        <v>2.4283243517277318E-4</v>
      </c>
      <c r="HA36" s="159">
        <v>4.4637446847314415E-4</v>
      </c>
      <c r="HB36" s="159">
        <v>3.6018866875238284E-4</v>
      </c>
      <c r="HC36" s="159">
        <v>4.461253718573881E-4</v>
      </c>
      <c r="HD36" s="159">
        <v>4.1149905976169409E-4</v>
      </c>
      <c r="HE36" s="159">
        <v>2.5161960413570909E-4</v>
      </c>
      <c r="HF36" s="159">
        <v>6.6172955203631803E-4</v>
      </c>
      <c r="HG36" s="159">
        <v>6.3185346094286367E-4</v>
      </c>
      <c r="HH36" s="159">
        <v>1.3813207487743356E-4</v>
      </c>
      <c r="HI36" s="159">
        <v>2.3992136192776477E-3</v>
      </c>
      <c r="HJ36" s="159">
        <v>2.8030068576392728E-3</v>
      </c>
      <c r="HK36" s="159">
        <v>5.0657378262075343E-4</v>
      </c>
      <c r="HL36" s="159">
        <v>1.0003419779858191</v>
      </c>
      <c r="HM36" s="159">
        <v>3.0671706700137247E-4</v>
      </c>
      <c r="HN36" s="159">
        <v>7.1171150325297409E-4</v>
      </c>
      <c r="HO36" s="159">
        <v>9.591124110918881E-4</v>
      </c>
      <c r="HP36" s="159">
        <v>5.5802096969622425E-4</v>
      </c>
      <c r="HQ36" s="159">
        <v>2.1648230691630928E-4</v>
      </c>
      <c r="HR36" s="159">
        <v>4.9970904189390272E-4</v>
      </c>
      <c r="HS36" s="159">
        <v>3.3630072206228714E-3</v>
      </c>
      <c r="HU36" s="159">
        <v>3.0414010123807517E-5</v>
      </c>
      <c r="HV36" s="159">
        <v>6.1792471415851751E-6</v>
      </c>
      <c r="HW36" s="159">
        <v>2.6876576201575424E-5</v>
      </c>
      <c r="HX36" s="159">
        <v>6.5089309674992428E-6</v>
      </c>
      <c r="HY36" s="159">
        <v>1.6393057655962111E-5</v>
      </c>
      <c r="HZ36" s="159">
        <v>2.5881436993497237E-5</v>
      </c>
      <c r="IA36" s="159">
        <v>3.3631501445499593E-6</v>
      </c>
      <c r="IB36" s="159">
        <v>1.8788748315120122E-5</v>
      </c>
      <c r="IC36" s="159">
        <v>6.0591111229699235E-5</v>
      </c>
      <c r="ID36" s="159">
        <v>1.6532976183479873E-5</v>
      </c>
      <c r="IE36" s="159">
        <v>4.7404886287726376E-6</v>
      </c>
      <c r="IF36" s="159">
        <v>2.1701940090335667E-5</v>
      </c>
      <c r="IG36" s="159">
        <v>3.0026416167898933E-5</v>
      </c>
      <c r="IH36" s="159">
        <v>2.8300082440310475E-5</v>
      </c>
      <c r="II36" s="159">
        <v>4.2970178086256926E-5</v>
      </c>
      <c r="IJ36" s="159">
        <v>4.0171215923744906E-5</v>
      </c>
      <c r="IK36" s="159">
        <v>8.7790698788861815E-5</v>
      </c>
      <c r="IL36" s="159">
        <v>1.4796715799142334E-4</v>
      </c>
      <c r="IM36" s="159">
        <v>4.2992678793367493E-5</v>
      </c>
      <c r="IN36" s="159">
        <v>1.1488264926874368E-4</v>
      </c>
      <c r="IO36" s="159">
        <v>3.6018866875238284E-4</v>
      </c>
      <c r="IP36" s="159">
        <v>2.2496261255229713E-4</v>
      </c>
      <c r="IQ36" s="159">
        <v>3.76003323430324E-4</v>
      </c>
      <c r="IR36" s="159">
        <v>1.4639525468314394E-4</v>
      </c>
      <c r="IS36" s="159">
        <v>5.4109486488258503E-4</v>
      </c>
      <c r="IT36" s="159">
        <v>6.0055683904685351E-4</v>
      </c>
      <c r="IU36" s="159">
        <v>1.3450937533606859E-4</v>
      </c>
      <c r="IV36" s="159">
        <v>1.2900778655772433E-3</v>
      </c>
      <c r="IW36" s="159">
        <v>2.3268823564927929E-3</v>
      </c>
      <c r="IX36" s="159">
        <v>5.0657378262075343E-4</v>
      </c>
      <c r="IY36" s="159">
        <v>0.9610096150437818</v>
      </c>
      <c r="IZ36" s="159">
        <v>3.023030465129927E-4</v>
      </c>
      <c r="JA36" s="159">
        <v>5.5971104662980652E-4</v>
      </c>
      <c r="JB36" s="159">
        <v>8.8656513036577868E-4</v>
      </c>
      <c r="JC36" s="159">
        <v>4.5413319147967566E-4</v>
      </c>
      <c r="JD36" s="159">
        <v>2.1648230691630928E-4</v>
      </c>
      <c r="JE36" s="159">
        <v>4.9500335744743682E-4</v>
      </c>
      <c r="JF36" s="159">
        <v>2.1558887260271753E-3</v>
      </c>
    </row>
    <row r="37" spans="1:266">
      <c r="A37" s="15"/>
      <c r="B37" s="15" t="s">
        <v>161</v>
      </c>
      <c r="C37" s="15" t="s">
        <v>27</v>
      </c>
      <c r="D37" s="14">
        <v>490</v>
      </c>
      <c r="E37" s="14">
        <v>0</v>
      </c>
      <c r="F37" s="14">
        <v>0</v>
      </c>
      <c r="G37" s="14">
        <v>0</v>
      </c>
      <c r="H37" s="14">
        <v>0</v>
      </c>
      <c r="I37" s="14">
        <v>5</v>
      </c>
      <c r="J37" s="14">
        <v>0</v>
      </c>
      <c r="K37" s="14">
        <v>0</v>
      </c>
      <c r="L37" s="14">
        <v>0</v>
      </c>
      <c r="M37" s="14">
        <v>0</v>
      </c>
      <c r="N37" s="14">
        <v>0</v>
      </c>
      <c r="O37" s="14">
        <v>0</v>
      </c>
      <c r="P37" s="14">
        <v>0</v>
      </c>
      <c r="Q37" s="14">
        <v>0</v>
      </c>
      <c r="R37" s="14">
        <v>0</v>
      </c>
      <c r="S37" s="14">
        <v>0</v>
      </c>
      <c r="T37" s="14">
        <v>0</v>
      </c>
      <c r="U37" s="14">
        <v>0</v>
      </c>
      <c r="V37" s="14">
        <v>0</v>
      </c>
      <c r="W37" s="14">
        <v>7</v>
      </c>
      <c r="X37" s="14">
        <v>4</v>
      </c>
      <c r="Y37" s="14">
        <v>13</v>
      </c>
      <c r="Z37" s="14">
        <v>158</v>
      </c>
      <c r="AA37" s="14">
        <v>0</v>
      </c>
      <c r="AB37" s="14">
        <v>240</v>
      </c>
      <c r="AC37" s="14">
        <v>2189</v>
      </c>
      <c r="AD37" s="14">
        <v>65</v>
      </c>
      <c r="AE37" s="14">
        <v>5323</v>
      </c>
      <c r="AF37" s="14">
        <v>8161</v>
      </c>
      <c r="AG37" s="14">
        <v>260</v>
      </c>
      <c r="AH37" s="14">
        <v>156</v>
      </c>
      <c r="AI37" s="14">
        <v>110096</v>
      </c>
      <c r="AJ37" s="14">
        <v>0</v>
      </c>
      <c r="AK37" s="14">
        <v>840</v>
      </c>
      <c r="AL37" s="14">
        <v>550</v>
      </c>
      <c r="AM37" s="14">
        <v>0</v>
      </c>
      <c r="AN37" s="14">
        <v>1800</v>
      </c>
      <c r="AO37" s="14">
        <v>6150</v>
      </c>
      <c r="AP37" s="14">
        <v>130357</v>
      </c>
      <c r="AQ37" s="14">
        <v>136507</v>
      </c>
      <c r="AR37" s="14">
        <v>184300</v>
      </c>
      <c r="AS37" s="14">
        <v>2121797</v>
      </c>
      <c r="AT37" s="14">
        <v>4715044</v>
      </c>
      <c r="AU37" s="14">
        <v>0</v>
      </c>
      <c r="AV37" s="14">
        <v>0</v>
      </c>
      <c r="AW37" s="14">
        <v>0</v>
      </c>
      <c r="AX37" s="14">
        <v>7021141</v>
      </c>
      <c r="AY37" s="14">
        <v>7157648</v>
      </c>
      <c r="AZ37" s="14">
        <v>21333</v>
      </c>
      <c r="BA37" s="14">
        <v>0</v>
      </c>
      <c r="BB37" s="14">
        <v>203480</v>
      </c>
      <c r="BC37" s="14">
        <v>224813</v>
      </c>
      <c r="BD37" s="14">
        <v>88</v>
      </c>
      <c r="BE37" s="14">
        <v>88</v>
      </c>
      <c r="BF37" s="14">
        <v>224901</v>
      </c>
      <c r="BG37" s="14">
        <v>7246042</v>
      </c>
      <c r="BH37" s="14">
        <v>7382549</v>
      </c>
      <c r="BI37" s="14">
        <v>0</v>
      </c>
      <c r="BJ37" s="14">
        <v>0</v>
      </c>
      <c r="BK37" s="14">
        <v>-102259</v>
      </c>
      <c r="BL37" s="14">
        <v>-102259</v>
      </c>
      <c r="BM37" s="14">
        <v>-748</v>
      </c>
      <c r="BN37" s="14">
        <v>0</v>
      </c>
      <c r="BO37" s="14">
        <v>0</v>
      </c>
      <c r="BP37" s="14">
        <v>-748</v>
      </c>
      <c r="BQ37" s="14">
        <v>-103007</v>
      </c>
      <c r="BR37" s="14">
        <v>7143035</v>
      </c>
      <c r="BS37" s="14">
        <v>7279542</v>
      </c>
      <c r="BU37" s="159">
        <f t="shared" si="26"/>
        <v>4.8173345393055173E-3</v>
      </c>
      <c r="BV37" s="159">
        <f t="shared" si="27"/>
        <v>0</v>
      </c>
      <c r="BW37" s="159">
        <f t="shared" si="28"/>
        <v>0</v>
      </c>
      <c r="BX37" s="159">
        <f t="shared" si="29"/>
        <v>0</v>
      </c>
      <c r="BY37" s="159">
        <f t="shared" si="30"/>
        <v>0</v>
      </c>
      <c r="BZ37" s="159">
        <f t="shared" si="31"/>
        <v>9.7813860223993739E-6</v>
      </c>
      <c r="CA37" s="159">
        <f t="shared" si="32"/>
        <v>0</v>
      </c>
      <c r="CB37" s="159">
        <f t="shared" si="33"/>
        <v>0</v>
      </c>
      <c r="CC37" s="159">
        <f t="shared" si="34"/>
        <v>0</v>
      </c>
      <c r="CD37" s="159">
        <f t="shared" si="35"/>
        <v>0</v>
      </c>
      <c r="CE37" s="159">
        <f t="shared" si="36"/>
        <v>0</v>
      </c>
      <c r="CF37" s="159">
        <f t="shared" si="37"/>
        <v>0</v>
      </c>
      <c r="CG37" s="159">
        <f t="shared" si="38"/>
        <v>0</v>
      </c>
      <c r="CH37" s="159">
        <f t="shared" si="39"/>
        <v>0</v>
      </c>
      <c r="CI37" s="159">
        <f t="shared" si="40"/>
        <v>0</v>
      </c>
      <c r="CJ37" s="159">
        <f t="shared" si="41"/>
        <v>0</v>
      </c>
      <c r="CK37" s="159">
        <f t="shared" si="42"/>
        <v>0</v>
      </c>
      <c r="CL37" s="159">
        <f t="shared" si="43"/>
        <v>0</v>
      </c>
      <c r="CM37" s="159">
        <f t="shared" si="44"/>
        <v>0</v>
      </c>
      <c r="CN37" s="159">
        <f t="shared" si="45"/>
        <v>5.3902544200086246E-6</v>
      </c>
      <c r="CO37" s="159">
        <f t="shared" si="46"/>
        <v>4.7926921030812213E-7</v>
      </c>
      <c r="CP37" s="159">
        <f t="shared" si="47"/>
        <v>9.3311570204036519E-6</v>
      </c>
      <c r="CQ37" s="159">
        <f t="shared" si="48"/>
        <v>2.4204543713712332E-4</v>
      </c>
      <c r="CR37" s="159">
        <f t="shared" si="49"/>
        <v>0</v>
      </c>
      <c r="CS37" s="159">
        <f t="shared" si="50"/>
        <v>9.9407930507892091E-6</v>
      </c>
      <c r="CT37" s="159">
        <f t="shared" si="51"/>
        <v>1.9629403321736233E-4</v>
      </c>
      <c r="CU37" s="159">
        <f t="shared" si="52"/>
        <v>4.3953490715230809E-6</v>
      </c>
      <c r="CV37" s="159">
        <f t="shared" si="53"/>
        <v>7.0500351177308187E-4</v>
      </c>
      <c r="CW37" s="159">
        <f t="shared" si="54"/>
        <v>3.6208928311557396E-4</v>
      </c>
      <c r="CX37" s="159">
        <f t="shared" si="55"/>
        <v>3.8981035726119245E-5</v>
      </c>
      <c r="CY37" s="159">
        <f t="shared" si="56"/>
        <v>2.2153926904254278E-5</v>
      </c>
      <c r="CZ37" s="159">
        <f t="shared" si="57"/>
        <v>1.5124028407281666E-2</v>
      </c>
      <c r="DA37" s="159">
        <f t="shared" si="58"/>
        <v>0</v>
      </c>
      <c r="DB37" s="159">
        <f t="shared" si="59"/>
        <v>3.2706870860853016E-5</v>
      </c>
      <c r="DC37" s="159">
        <f t="shared" si="60"/>
        <v>5.4820462983728287E-5</v>
      </c>
      <c r="DD37" s="159">
        <f t="shared" si="61"/>
        <v>0</v>
      </c>
      <c r="DE37" s="159">
        <f t="shared" si="62"/>
        <v>2.3986791273605335E-3</v>
      </c>
      <c r="DF37" s="159">
        <f t="shared" si="63"/>
        <v>2.0027700752543297E-4</v>
      </c>
      <c r="DH37" s="14">
        <v>0</v>
      </c>
      <c r="DI37" s="14">
        <v>0</v>
      </c>
      <c r="DJ37" s="14">
        <v>0</v>
      </c>
      <c r="DK37" s="14">
        <v>0</v>
      </c>
      <c r="DL37" s="14">
        <v>0</v>
      </c>
      <c r="DM37" s="14">
        <v>0</v>
      </c>
      <c r="DN37" s="14">
        <v>0</v>
      </c>
      <c r="DO37" s="14">
        <v>0</v>
      </c>
      <c r="DP37" s="14">
        <v>0</v>
      </c>
      <c r="DQ37" s="14">
        <v>0</v>
      </c>
      <c r="DR37" s="14">
        <v>0</v>
      </c>
      <c r="DS37" s="14">
        <v>0</v>
      </c>
      <c r="DT37" s="14">
        <v>0</v>
      </c>
      <c r="DU37" s="14">
        <v>0</v>
      </c>
      <c r="DV37" s="14">
        <v>0</v>
      </c>
      <c r="DW37" s="14">
        <v>0</v>
      </c>
      <c r="DX37" s="14">
        <v>0</v>
      </c>
      <c r="DY37" s="14">
        <v>0</v>
      </c>
      <c r="DZ37" s="14">
        <v>0</v>
      </c>
      <c r="EA37" s="14">
        <v>0</v>
      </c>
      <c r="EB37" s="14">
        <v>0</v>
      </c>
      <c r="EC37" s="14">
        <v>0</v>
      </c>
      <c r="ED37" s="14">
        <v>0</v>
      </c>
      <c r="EE37" s="14">
        <v>0</v>
      </c>
      <c r="EF37" s="14">
        <v>0</v>
      </c>
      <c r="EG37" s="14">
        <v>0</v>
      </c>
      <c r="EH37" s="14">
        <v>0</v>
      </c>
      <c r="EI37" s="14">
        <v>0</v>
      </c>
      <c r="EJ37" s="14">
        <v>0</v>
      </c>
      <c r="EK37" s="14">
        <v>0</v>
      </c>
      <c r="EL37" s="14">
        <v>0</v>
      </c>
      <c r="EM37" s="14">
        <v>1</v>
      </c>
      <c r="EN37" s="14">
        <v>0</v>
      </c>
      <c r="EO37" s="14">
        <v>0</v>
      </c>
      <c r="EP37" s="14">
        <v>0</v>
      </c>
      <c r="EQ37" s="14">
        <v>0</v>
      </c>
      <c r="ER37" s="14">
        <v>0</v>
      </c>
      <c r="ES37" s="14">
        <v>0</v>
      </c>
      <c r="EU37" s="14">
        <f>IF(EU$5=$C37,-'1'!$BQ37/('1'!$AQ37+'1'!$BG37-'1'!$BE37-'1'!$BC37),0)</f>
        <v>0</v>
      </c>
      <c r="EV37" s="14">
        <f>IF(EV$5=$C37,-'1'!$BQ37/('1'!$AQ37+'1'!$BG37-'1'!$BE37-'1'!$BC37),0)</f>
        <v>0</v>
      </c>
      <c r="EW37" s="14">
        <f>IF(EW$5=$C37,-'1'!$BQ37/('1'!$AQ37+'1'!$BG37-'1'!$BE37-'1'!$BC37),0)</f>
        <v>0</v>
      </c>
      <c r="EX37" s="14">
        <f>IF(EX$5=$C37,-'1'!$BQ37/('1'!$AQ37+'1'!$BG37-'1'!$BE37-'1'!$BC37),0)</f>
        <v>0</v>
      </c>
      <c r="EY37" s="14">
        <f>IF(EY$5=$C37,-'1'!$BQ37/('1'!$AQ37+'1'!$BG37-'1'!$BE37-'1'!$BC37),0)</f>
        <v>0</v>
      </c>
      <c r="EZ37" s="14">
        <f>IF(EZ$5=$C37,-'1'!$BQ37/('1'!$AQ37+'1'!$BG37-'1'!$BE37-'1'!$BC37),0)</f>
        <v>0</v>
      </c>
      <c r="FA37" s="14">
        <f>IF(FA$5=$C37,-'1'!$BQ37/('1'!$AQ37+'1'!$BG37-'1'!$BE37-'1'!$BC37),0)</f>
        <v>0</v>
      </c>
      <c r="FB37" s="14">
        <f>IF(FB$5=$C37,-'1'!$BQ37/('1'!$AQ37+'1'!$BG37-'1'!$BE37-'1'!$BC37),0)</f>
        <v>0</v>
      </c>
      <c r="FC37" s="14">
        <f>IF(FC$5=$C37,-'1'!$BQ37/('1'!$AQ37+'1'!$BG37-'1'!$BE37-'1'!$BC37),0)</f>
        <v>0</v>
      </c>
      <c r="FD37" s="14">
        <f>IF(FD$5=$C37,-'1'!$BQ37/('1'!$AQ37+'1'!$BG37-'1'!$BE37-'1'!$BC37),0)</f>
        <v>0</v>
      </c>
      <c r="FE37" s="14">
        <f>IF(FE$5=$C37,-'1'!$BQ37/('1'!$AQ37+'1'!$BG37-'1'!$BE37-'1'!$BC37),0)</f>
        <v>0</v>
      </c>
      <c r="FF37" s="14">
        <f>IF(FF$5=$C37,-'1'!$BQ37/('1'!$AQ37+'1'!$BG37-'1'!$BE37-'1'!$BC37),0)</f>
        <v>0</v>
      </c>
      <c r="FG37" s="14">
        <f>IF(FG$5=$C37,-'1'!$BQ37/('1'!$AQ37+'1'!$BG37-'1'!$BE37-'1'!$BC37),0)</f>
        <v>0</v>
      </c>
      <c r="FH37" s="14">
        <f>IF(FH$5=$C37,-'1'!$BQ37/('1'!$AQ37+'1'!$BG37-'1'!$BE37-'1'!$BC37),0)</f>
        <v>0</v>
      </c>
      <c r="FI37" s="14">
        <f>IF(FI$5=$C37,-'1'!$BQ37/('1'!$AQ37+'1'!$BG37-'1'!$BE37-'1'!$BC37),0)</f>
        <v>0</v>
      </c>
      <c r="FJ37" s="14">
        <f>IF(FJ$5=$C37,-'1'!$BQ37/('1'!$AQ37+'1'!$BG37-'1'!$BE37-'1'!$BC37),0)</f>
        <v>0</v>
      </c>
      <c r="FK37" s="14">
        <f>IF(FK$5=$C37,-'1'!$BQ37/('1'!$AQ37+'1'!$BG37-'1'!$BE37-'1'!$BC37),0)</f>
        <v>0</v>
      </c>
      <c r="FL37" s="14">
        <f>IF(FL$5=$C37,-'1'!$BQ37/('1'!$AQ37+'1'!$BG37-'1'!$BE37-'1'!$BC37),0)</f>
        <v>0</v>
      </c>
      <c r="FM37" s="14">
        <f>IF(FM$5=$C37,-'1'!$BQ37/('1'!$AQ37+'1'!$BG37-'1'!$BE37-'1'!$BC37),0)</f>
        <v>0</v>
      </c>
      <c r="FN37" s="14">
        <f>IF(FN$5=$C37,-'1'!$BQ37/('1'!$AQ37+'1'!$BG37-'1'!$BE37-'1'!$BC37),0)</f>
        <v>0</v>
      </c>
      <c r="FO37" s="14">
        <f>IF(FO$5=$C37,-'1'!$BQ37/('1'!$AQ37+'1'!$BG37-'1'!$BE37-'1'!$BC37),0)</f>
        <v>0</v>
      </c>
      <c r="FP37" s="14">
        <f>IF(FP$5=$C37,-'1'!$BQ37/('1'!$AQ37+'1'!$BG37-'1'!$BE37-'1'!$BC37),0)</f>
        <v>0</v>
      </c>
      <c r="FQ37" s="14">
        <f>IF(FQ$5=$C37,-'1'!$BQ37/('1'!$AQ37+'1'!$BG37-'1'!$BE37-'1'!$BC37),0)</f>
        <v>0</v>
      </c>
      <c r="FR37" s="14">
        <f>IF(FR$5=$C37,-'1'!$BQ37/('1'!$AQ37+'1'!$BG37-'1'!$BE37-'1'!$BC37),0)</f>
        <v>0</v>
      </c>
      <c r="FS37" s="14">
        <f>IF(FS$5=$C37,-'1'!$BQ37/('1'!$AQ37+'1'!$BG37-'1'!$BE37-'1'!$BC37),0)</f>
        <v>0</v>
      </c>
      <c r="FT37" s="14">
        <f>IF(FT$5=$C37,-'1'!$BQ37/('1'!$AQ37+'1'!$BG37-'1'!$BE37-'1'!$BC37),0)</f>
        <v>0</v>
      </c>
      <c r="FU37" s="14">
        <f>IF(FU$5=$C37,-'1'!$BQ37/('1'!$AQ37+'1'!$BG37-'1'!$BE37-'1'!$BC37),0)</f>
        <v>0</v>
      </c>
      <c r="FV37" s="14">
        <f>IF(FV$5=$C37,-'1'!$BQ37/('1'!$AQ37+'1'!$BG37-'1'!$BE37-'1'!$BC37),0)</f>
        <v>0</v>
      </c>
      <c r="FW37" s="14">
        <f>IF(FW$5=$C37,-'1'!$BQ37/('1'!$AQ37+'1'!$BG37-'1'!$BE37-'1'!$BC37),0)</f>
        <v>0</v>
      </c>
      <c r="FX37" s="14">
        <f>IF(FX$5=$C37,-'1'!$BQ37/('1'!$AQ37+'1'!$BG37-'1'!$BE37-'1'!$BC37),0)</f>
        <v>0</v>
      </c>
      <c r="FY37" s="14">
        <f>IF(FY$5=$C37,-'1'!$BQ37/('1'!$AQ37+'1'!$BG37-'1'!$BE37-'1'!$BC37),0)</f>
        <v>0</v>
      </c>
      <c r="FZ37" s="14">
        <f>IF(FZ$5=$C37,-'1'!$BQ37/('1'!$AQ37+'1'!$BG37-'1'!$BE37-'1'!$BC37),0)</f>
        <v>1.4391179895965826E-2</v>
      </c>
      <c r="GA37" s="14">
        <f>IF(GA$5=$C37,-'1'!$BQ37/('1'!$AQ37+'1'!$BG37-'1'!$BE37-'1'!$BC37),0)</f>
        <v>0</v>
      </c>
      <c r="GB37" s="14">
        <f>IF(GB$5=$C37,-'1'!$BQ37/('1'!$AQ37+'1'!$BG37-'1'!$BE37-'1'!$BC37),0)</f>
        <v>0</v>
      </c>
      <c r="GC37" s="14">
        <f>IF(GC$5=$C37,-'1'!$BQ37/('1'!$AQ37+'1'!$BG37-'1'!$BE37-'1'!$BC37),0)</f>
        <v>0</v>
      </c>
      <c r="GD37" s="14">
        <f>IF(GD$5=$C37,-'1'!$BQ37/('1'!$AQ37+'1'!$BG37-'1'!$BE37-'1'!$BC37),0)</f>
        <v>0</v>
      </c>
      <c r="GE37" s="14">
        <f>IF(GE$5=$C37,-'1'!$BQ37/('1'!$AQ37+'1'!$BG37-'1'!$BE37-'1'!$BC37),0)</f>
        <v>0</v>
      </c>
      <c r="GF37" s="14">
        <f>IF(GF$5=$C37,-'1'!$BQ37/('1'!$AQ37+'1'!$BG37-'1'!$BE37-'1'!$BC37),0)</f>
        <v>0</v>
      </c>
      <c r="GH37" s="159">
        <v>4.8750166709676775E-3</v>
      </c>
      <c r="GI37" s="159">
        <v>1.8522950403302259E-4</v>
      </c>
      <c r="GJ37" s="159">
        <v>1.2566375819453903E-4</v>
      </c>
      <c r="GK37" s="159">
        <v>4.408422191518775E-5</v>
      </c>
      <c r="GL37" s="159">
        <v>4.7076952792303613E-5</v>
      </c>
      <c r="GM37" s="159">
        <v>4.9446992890768613E-5</v>
      </c>
      <c r="GN37" s="159">
        <v>3.8310700287357986E-5</v>
      </c>
      <c r="GO37" s="159">
        <v>3.6350578657081083E-5</v>
      </c>
      <c r="GP37" s="159">
        <v>8.5276430376842293E-5</v>
      </c>
      <c r="GQ37" s="159">
        <v>2.996220412107345E-5</v>
      </c>
      <c r="GR37" s="159">
        <v>3.5590942667431422E-5</v>
      </c>
      <c r="GS37" s="159">
        <v>4.1575666395949633E-5</v>
      </c>
      <c r="GT37" s="159">
        <v>5.2654868548002123E-5</v>
      </c>
      <c r="GU37" s="159">
        <v>4.5822410660455446E-5</v>
      </c>
      <c r="GV37" s="159">
        <v>3.8994196192064378E-5</v>
      </c>
      <c r="GW37" s="159">
        <v>2.5300239321177352E-5</v>
      </c>
      <c r="GX37" s="159">
        <v>2.7410372208311512E-5</v>
      </c>
      <c r="GY37" s="159">
        <v>3.1814483983633536E-5</v>
      </c>
      <c r="GZ37" s="159">
        <v>2.389680195883943E-5</v>
      </c>
      <c r="HA37" s="159">
        <v>6.771944067441671E-5</v>
      </c>
      <c r="HB37" s="159">
        <v>8.5020970046135875E-5</v>
      </c>
      <c r="HC37" s="159">
        <v>5.6152691701349159E-5</v>
      </c>
      <c r="HD37" s="159">
        <v>3.4865577199871177E-4</v>
      </c>
      <c r="HE37" s="159">
        <v>8.0101631456674504E-5</v>
      </c>
      <c r="HF37" s="159">
        <v>8.7026414632394177E-5</v>
      </c>
      <c r="HG37" s="159">
        <v>2.8094829698003707E-4</v>
      </c>
      <c r="HH37" s="159">
        <v>4.2480356229301157E-5</v>
      </c>
      <c r="HI37" s="159">
        <v>8.3188591436979861E-4</v>
      </c>
      <c r="HJ37" s="159">
        <v>4.7356414889388241E-4</v>
      </c>
      <c r="HK37" s="159">
        <v>1.0471842311473708E-4</v>
      </c>
      <c r="HL37" s="159">
        <v>9.3560949576655106E-5</v>
      </c>
      <c r="HM37" s="159">
        <v>1.0151807277149776</v>
      </c>
      <c r="HN37" s="159">
        <v>1.0425992125938167E-4</v>
      </c>
      <c r="HO37" s="159">
        <v>1.3619714704029832E-4</v>
      </c>
      <c r="HP37" s="159">
        <v>1.2431697999469471E-4</v>
      </c>
      <c r="HQ37" s="159">
        <v>4.407847268253952E-5</v>
      </c>
      <c r="HR37" s="159">
        <v>2.4849767974991122E-3</v>
      </c>
      <c r="HS37" s="159">
        <v>2.6957804708479361E-4</v>
      </c>
      <c r="HU37" s="159">
        <v>3.6123381982174481E-4</v>
      </c>
      <c r="HV37" s="159">
        <v>1.6830925179678038E-6</v>
      </c>
      <c r="HW37" s="159">
        <v>1.1891509226897585E-5</v>
      </c>
      <c r="HX37" s="159">
        <v>9.1938891100102559E-7</v>
      </c>
      <c r="HY37" s="159">
        <v>2.4366607609887397E-6</v>
      </c>
      <c r="HZ37" s="159">
        <v>2.8986429286842014E-6</v>
      </c>
      <c r="IA37" s="159">
        <v>5.99844871438364E-7</v>
      </c>
      <c r="IB37" s="159">
        <v>2.8622169616229287E-6</v>
      </c>
      <c r="IC37" s="159">
        <v>1.5145901216291938E-5</v>
      </c>
      <c r="ID37" s="159">
        <v>3.5119560341570123E-6</v>
      </c>
      <c r="IE37" s="159">
        <v>1.043487407990093E-6</v>
      </c>
      <c r="IF37" s="159">
        <v>2.4691473141339999E-6</v>
      </c>
      <c r="IG37" s="159">
        <v>6.9991841307539682E-6</v>
      </c>
      <c r="IH37" s="159">
        <v>3.479020419574964E-6</v>
      </c>
      <c r="II37" s="159">
        <v>4.8166533105037671E-6</v>
      </c>
      <c r="IJ37" s="159">
        <v>1.0730345824580286E-6</v>
      </c>
      <c r="IK37" s="159">
        <v>3.4668252225385133E-6</v>
      </c>
      <c r="IL37" s="159">
        <v>5.6902044546047151E-6</v>
      </c>
      <c r="IM37" s="159">
        <v>4.2308496806619817E-6</v>
      </c>
      <c r="IN37" s="159">
        <v>1.7428839015559817E-5</v>
      </c>
      <c r="IO37" s="159">
        <v>8.5020970046135875E-5</v>
      </c>
      <c r="IP37" s="159">
        <v>2.8315484892478443E-5</v>
      </c>
      <c r="IQ37" s="159">
        <v>3.1858087131620815E-4</v>
      </c>
      <c r="IR37" s="159">
        <v>4.6604074344344811E-5</v>
      </c>
      <c r="IS37" s="159">
        <v>7.1161316465048413E-5</v>
      </c>
      <c r="IT37" s="159">
        <v>2.6703251877128673E-4</v>
      </c>
      <c r="IU37" s="159">
        <v>4.1366251723410965E-5</v>
      </c>
      <c r="IV37" s="159">
        <v>4.47312234388316E-4</v>
      </c>
      <c r="IW37" s="159">
        <v>3.9312357004247877E-4</v>
      </c>
      <c r="IX37" s="159">
        <v>1.0471842311473708E-4</v>
      </c>
      <c r="IY37" s="159">
        <v>8.9882234390314277E-5</v>
      </c>
      <c r="IZ37" s="159">
        <v>1.0005710792355138</v>
      </c>
      <c r="JA37" s="159">
        <v>8.1993096054944041E-5</v>
      </c>
      <c r="JB37" s="159">
        <v>1.2589519228905165E-4</v>
      </c>
      <c r="JC37" s="159">
        <v>1.0117266186401473E-4</v>
      </c>
      <c r="JD37" s="159">
        <v>4.407847268253952E-5</v>
      </c>
      <c r="JE37" s="159">
        <v>2.4615761469495407E-3</v>
      </c>
      <c r="JF37" s="159">
        <v>1.7281564812902413E-4</v>
      </c>
    </row>
    <row r="38" spans="1:266">
      <c r="A38" s="15"/>
      <c r="B38" s="15" t="s">
        <v>162</v>
      </c>
      <c r="C38" s="15" t="s">
        <v>549</v>
      </c>
      <c r="D38" s="14">
        <v>70</v>
      </c>
      <c r="E38" s="14">
        <v>14</v>
      </c>
      <c r="F38" s="14">
        <v>415</v>
      </c>
      <c r="G38" s="14">
        <v>48</v>
      </c>
      <c r="H38" s="14">
        <v>121</v>
      </c>
      <c r="I38" s="14">
        <v>699</v>
      </c>
      <c r="J38" s="14">
        <v>17</v>
      </c>
      <c r="K38" s="14">
        <v>68</v>
      </c>
      <c r="L38" s="14">
        <v>119</v>
      </c>
      <c r="M38" s="14">
        <v>46</v>
      </c>
      <c r="N38" s="14">
        <v>13</v>
      </c>
      <c r="O38" s="14">
        <v>108</v>
      </c>
      <c r="P38" s="14">
        <v>622</v>
      </c>
      <c r="Q38" s="14">
        <v>501</v>
      </c>
      <c r="R38" s="14">
        <v>311</v>
      </c>
      <c r="S38" s="14">
        <v>106</v>
      </c>
      <c r="T38" s="14">
        <v>165</v>
      </c>
      <c r="U38" s="14">
        <v>314</v>
      </c>
      <c r="V38" s="14">
        <v>279</v>
      </c>
      <c r="W38" s="14">
        <v>327</v>
      </c>
      <c r="X38" s="14">
        <v>4024</v>
      </c>
      <c r="Y38" s="14">
        <v>1493</v>
      </c>
      <c r="Z38" s="14">
        <v>2969</v>
      </c>
      <c r="AA38" s="14">
        <v>428</v>
      </c>
      <c r="AB38" s="14">
        <v>3490</v>
      </c>
      <c r="AC38" s="14">
        <v>7212</v>
      </c>
      <c r="AD38" s="14">
        <v>4191</v>
      </c>
      <c r="AE38" s="14">
        <v>4179</v>
      </c>
      <c r="AF38" s="14">
        <v>14588</v>
      </c>
      <c r="AG38" s="14">
        <v>32</v>
      </c>
      <c r="AH38" s="14">
        <v>9587</v>
      </c>
      <c r="AI38" s="14">
        <v>4082</v>
      </c>
      <c r="AJ38" s="14">
        <v>0</v>
      </c>
      <c r="AK38" s="14">
        <v>28349</v>
      </c>
      <c r="AL38" s="14">
        <v>15879</v>
      </c>
      <c r="AM38" s="14">
        <v>0</v>
      </c>
      <c r="AN38" s="14">
        <v>2898</v>
      </c>
      <c r="AO38" s="14">
        <v>126495</v>
      </c>
      <c r="AP38" s="14">
        <v>107764</v>
      </c>
      <c r="AQ38" s="14">
        <v>234259</v>
      </c>
      <c r="AR38" s="14">
        <v>0</v>
      </c>
      <c r="AS38" s="14">
        <v>441097</v>
      </c>
      <c r="AT38" s="14">
        <v>0</v>
      </c>
      <c r="AU38" s="14">
        <v>0</v>
      </c>
      <c r="AV38" s="14">
        <v>0</v>
      </c>
      <c r="AW38" s="14">
        <v>0</v>
      </c>
      <c r="AX38" s="14">
        <v>441097</v>
      </c>
      <c r="AY38" s="14">
        <v>675356</v>
      </c>
      <c r="AZ38" s="14">
        <v>34708</v>
      </c>
      <c r="BA38" s="14">
        <v>0</v>
      </c>
      <c r="BB38" s="14">
        <v>14479</v>
      </c>
      <c r="BC38" s="14">
        <v>49187</v>
      </c>
      <c r="BD38" s="14">
        <v>9253</v>
      </c>
      <c r="BE38" s="14">
        <v>9253</v>
      </c>
      <c r="BF38" s="14">
        <v>58440</v>
      </c>
      <c r="BG38" s="14">
        <v>499537</v>
      </c>
      <c r="BH38" s="14">
        <v>733796</v>
      </c>
      <c r="BI38" s="14">
        <v>-112231</v>
      </c>
      <c r="BJ38" s="14">
        <v>0</v>
      </c>
      <c r="BK38" s="14">
        <v>-5209</v>
      </c>
      <c r="BL38" s="14">
        <v>-117440</v>
      </c>
      <c r="BM38" s="14">
        <v>-26796</v>
      </c>
      <c r="BN38" s="14">
        <v>0</v>
      </c>
      <c r="BO38" s="14">
        <v>0</v>
      </c>
      <c r="BP38" s="14">
        <v>-26796</v>
      </c>
      <c r="BQ38" s="14">
        <v>-144236</v>
      </c>
      <c r="BR38" s="14">
        <v>355301</v>
      </c>
      <c r="BS38" s="14">
        <v>589560</v>
      </c>
      <c r="BU38" s="159">
        <f t="shared" si="26"/>
        <v>6.8819064847221677E-4</v>
      </c>
      <c r="BV38" s="159">
        <f t="shared" si="27"/>
        <v>1.4662756598240469E-3</v>
      </c>
      <c r="BW38" s="159">
        <f t="shared" si="28"/>
        <v>3.5716437306894562E-4</v>
      </c>
      <c r="BX38" s="159">
        <f t="shared" si="29"/>
        <v>5.7903879559930511E-4</v>
      </c>
      <c r="BY38" s="159">
        <f t="shared" si="30"/>
        <v>4.2446608480902533E-4</v>
      </c>
      <c r="BZ38" s="159">
        <f t="shared" si="31"/>
        <v>1.3674377659314324E-3</v>
      </c>
      <c r="CA38" s="159">
        <f t="shared" si="32"/>
        <v>5.7300795469866523E-4</v>
      </c>
      <c r="CB38" s="159">
        <f t="shared" si="33"/>
        <v>3.3913858798651425E-4</v>
      </c>
      <c r="CC38" s="159">
        <f t="shared" si="34"/>
        <v>7.2944378379041059E-4</v>
      </c>
      <c r="CD38" s="159">
        <f t="shared" si="35"/>
        <v>2.7704668236597869E-4</v>
      </c>
      <c r="CE38" s="159">
        <f t="shared" si="36"/>
        <v>1.7418801586450853E-4</v>
      </c>
      <c r="CF38" s="159">
        <f t="shared" si="37"/>
        <v>4.6695635255204618E-4</v>
      </c>
      <c r="CG38" s="159">
        <f t="shared" si="38"/>
        <v>2.3164096395413359E-3</v>
      </c>
      <c r="CH38" s="159">
        <f t="shared" si="39"/>
        <v>1.3968622180833713E-3</v>
      </c>
      <c r="CI38" s="159">
        <f t="shared" si="40"/>
        <v>5.7226028090435522E-4</v>
      </c>
      <c r="CJ38" s="159">
        <f t="shared" si="41"/>
        <v>3.4553123797975054E-4</v>
      </c>
      <c r="CK38" s="159">
        <f t="shared" si="42"/>
        <v>2.4583898887168843E-4</v>
      </c>
      <c r="CL38" s="159">
        <f t="shared" si="43"/>
        <v>5.5647316523354151E-4</v>
      </c>
      <c r="CM38" s="159">
        <f t="shared" si="44"/>
        <v>1.4387999480175502E-4</v>
      </c>
      <c r="CN38" s="159">
        <f t="shared" si="45"/>
        <v>2.5180188504897433E-4</v>
      </c>
      <c r="CO38" s="159">
        <f t="shared" si="46"/>
        <v>4.8214482556997089E-4</v>
      </c>
      <c r="CP38" s="159">
        <f t="shared" si="47"/>
        <v>1.0716474947278962E-3</v>
      </c>
      <c r="CQ38" s="159">
        <f t="shared" si="48"/>
        <v>4.5483095117729066E-3</v>
      </c>
      <c r="CR38" s="159">
        <f t="shared" si="49"/>
        <v>9.3206183838309047E-4</v>
      </c>
      <c r="CS38" s="159">
        <f t="shared" si="50"/>
        <v>1.4455569894689311E-4</v>
      </c>
      <c r="CT38" s="159">
        <f t="shared" si="51"/>
        <v>6.4672113639269852E-4</v>
      </c>
      <c r="CU38" s="159">
        <f t="shared" si="52"/>
        <v>2.8339858398081897E-4</v>
      </c>
      <c r="CV38" s="159">
        <f t="shared" si="53"/>
        <v>5.5348669466460812E-4</v>
      </c>
      <c r="CW38" s="159">
        <f t="shared" si="54"/>
        <v>6.4724402182207979E-4</v>
      </c>
      <c r="CX38" s="159">
        <f t="shared" si="55"/>
        <v>4.7976659355223682E-6</v>
      </c>
      <c r="CY38" s="159">
        <f t="shared" si="56"/>
        <v>1.3614724181479857E-3</v>
      </c>
      <c r="CZ38" s="159">
        <f t="shared" si="57"/>
        <v>5.6074956364013015E-4</v>
      </c>
      <c r="DA38" s="159">
        <f t="shared" si="58"/>
        <v>0</v>
      </c>
      <c r="DB38" s="159">
        <f t="shared" si="59"/>
        <v>1.1038179548027646E-3</v>
      </c>
      <c r="DC38" s="159">
        <f t="shared" si="60"/>
        <v>1.5827166031247663E-3</v>
      </c>
      <c r="DD38" s="159">
        <f t="shared" si="61"/>
        <v>0</v>
      </c>
      <c r="DE38" s="159">
        <f t="shared" si="62"/>
        <v>3.861873395050459E-3</v>
      </c>
      <c r="DF38" s="159">
        <f t="shared" si="63"/>
        <v>4.1193561084438444E-3</v>
      </c>
      <c r="DH38" s="14">
        <v>0</v>
      </c>
      <c r="DI38" s="14">
        <v>0</v>
      </c>
      <c r="DJ38" s="14">
        <v>0</v>
      </c>
      <c r="DK38" s="14">
        <v>0</v>
      </c>
      <c r="DL38" s="14">
        <v>0</v>
      </c>
      <c r="DM38" s="14">
        <v>0</v>
      </c>
      <c r="DN38" s="14">
        <v>0</v>
      </c>
      <c r="DO38" s="14">
        <v>0</v>
      </c>
      <c r="DP38" s="14">
        <v>0</v>
      </c>
      <c r="DQ38" s="14">
        <v>0</v>
      </c>
      <c r="DR38" s="14">
        <v>0</v>
      </c>
      <c r="DS38" s="14">
        <v>0</v>
      </c>
      <c r="DT38" s="14">
        <v>0</v>
      </c>
      <c r="DU38" s="14">
        <v>0</v>
      </c>
      <c r="DV38" s="14">
        <v>0</v>
      </c>
      <c r="DW38" s="14">
        <v>0</v>
      </c>
      <c r="DX38" s="14">
        <v>0</v>
      </c>
      <c r="DY38" s="14">
        <v>0</v>
      </c>
      <c r="DZ38" s="14">
        <v>0</v>
      </c>
      <c r="EA38" s="14">
        <v>0</v>
      </c>
      <c r="EB38" s="14">
        <v>0</v>
      </c>
      <c r="EC38" s="14">
        <v>0</v>
      </c>
      <c r="ED38" s="14">
        <v>0</v>
      </c>
      <c r="EE38" s="14">
        <v>0</v>
      </c>
      <c r="EF38" s="14">
        <v>0</v>
      </c>
      <c r="EG38" s="14">
        <v>0</v>
      </c>
      <c r="EH38" s="14">
        <v>0</v>
      </c>
      <c r="EI38" s="14">
        <v>0</v>
      </c>
      <c r="EJ38" s="14">
        <v>0</v>
      </c>
      <c r="EK38" s="14">
        <v>0</v>
      </c>
      <c r="EL38" s="14">
        <v>0</v>
      </c>
      <c r="EM38" s="14">
        <v>0</v>
      </c>
      <c r="EN38" s="14">
        <v>1</v>
      </c>
      <c r="EO38" s="14">
        <v>0</v>
      </c>
      <c r="EP38" s="14">
        <v>0</v>
      </c>
      <c r="EQ38" s="14">
        <v>0</v>
      </c>
      <c r="ER38" s="14">
        <v>0</v>
      </c>
      <c r="ES38" s="14">
        <v>0</v>
      </c>
      <c r="EU38" s="14">
        <f>IF(EU$5=$C38,-'1'!$BQ38/('1'!$AQ38+'1'!$BG38-'1'!$BE38-'1'!$BC38),0)</f>
        <v>0</v>
      </c>
      <c r="EV38" s="14">
        <f>IF(EV$5=$C38,-'1'!$BQ38/('1'!$AQ38+'1'!$BG38-'1'!$BE38-'1'!$BC38),0)</f>
        <v>0</v>
      </c>
      <c r="EW38" s="14">
        <f>IF(EW$5=$C38,-'1'!$BQ38/('1'!$AQ38+'1'!$BG38-'1'!$BE38-'1'!$BC38),0)</f>
        <v>0</v>
      </c>
      <c r="EX38" s="14">
        <f>IF(EX$5=$C38,-'1'!$BQ38/('1'!$AQ38+'1'!$BG38-'1'!$BE38-'1'!$BC38),0)</f>
        <v>0</v>
      </c>
      <c r="EY38" s="14">
        <f>IF(EY$5=$C38,-'1'!$BQ38/('1'!$AQ38+'1'!$BG38-'1'!$BE38-'1'!$BC38),0)</f>
        <v>0</v>
      </c>
      <c r="EZ38" s="14">
        <f>IF(EZ$5=$C38,-'1'!$BQ38/('1'!$AQ38+'1'!$BG38-'1'!$BE38-'1'!$BC38),0)</f>
        <v>0</v>
      </c>
      <c r="FA38" s="14">
        <f>IF(FA$5=$C38,-'1'!$BQ38/('1'!$AQ38+'1'!$BG38-'1'!$BE38-'1'!$BC38),0)</f>
        <v>0</v>
      </c>
      <c r="FB38" s="14">
        <f>IF(FB$5=$C38,-'1'!$BQ38/('1'!$AQ38+'1'!$BG38-'1'!$BE38-'1'!$BC38),0)</f>
        <v>0</v>
      </c>
      <c r="FC38" s="14">
        <f>IF(FC$5=$C38,-'1'!$BQ38/('1'!$AQ38+'1'!$BG38-'1'!$BE38-'1'!$BC38),0)</f>
        <v>0</v>
      </c>
      <c r="FD38" s="14">
        <f>IF(FD$5=$C38,-'1'!$BQ38/('1'!$AQ38+'1'!$BG38-'1'!$BE38-'1'!$BC38),0)</f>
        <v>0</v>
      </c>
      <c r="FE38" s="14">
        <f>IF(FE$5=$C38,-'1'!$BQ38/('1'!$AQ38+'1'!$BG38-'1'!$BE38-'1'!$BC38),0)</f>
        <v>0</v>
      </c>
      <c r="FF38" s="14">
        <f>IF(FF$5=$C38,-'1'!$BQ38/('1'!$AQ38+'1'!$BG38-'1'!$BE38-'1'!$BC38),0)</f>
        <v>0</v>
      </c>
      <c r="FG38" s="14">
        <f>IF(FG$5=$C38,-'1'!$BQ38/('1'!$AQ38+'1'!$BG38-'1'!$BE38-'1'!$BC38),0)</f>
        <v>0</v>
      </c>
      <c r="FH38" s="14">
        <f>IF(FH$5=$C38,-'1'!$BQ38/('1'!$AQ38+'1'!$BG38-'1'!$BE38-'1'!$BC38),0)</f>
        <v>0</v>
      </c>
      <c r="FI38" s="14">
        <f>IF(FI$5=$C38,-'1'!$BQ38/('1'!$AQ38+'1'!$BG38-'1'!$BE38-'1'!$BC38),0)</f>
        <v>0</v>
      </c>
      <c r="FJ38" s="14">
        <f>IF(FJ$5=$C38,-'1'!$BQ38/('1'!$AQ38+'1'!$BG38-'1'!$BE38-'1'!$BC38),0)</f>
        <v>0</v>
      </c>
      <c r="FK38" s="14">
        <f>IF(FK$5=$C38,-'1'!$BQ38/('1'!$AQ38+'1'!$BG38-'1'!$BE38-'1'!$BC38),0)</f>
        <v>0</v>
      </c>
      <c r="FL38" s="14">
        <f>IF(FL$5=$C38,-'1'!$BQ38/('1'!$AQ38+'1'!$BG38-'1'!$BE38-'1'!$BC38),0)</f>
        <v>0</v>
      </c>
      <c r="FM38" s="14">
        <f>IF(FM$5=$C38,-'1'!$BQ38/('1'!$AQ38+'1'!$BG38-'1'!$BE38-'1'!$BC38),0)</f>
        <v>0</v>
      </c>
      <c r="FN38" s="14">
        <f>IF(FN$5=$C38,-'1'!$BQ38/('1'!$AQ38+'1'!$BG38-'1'!$BE38-'1'!$BC38),0)</f>
        <v>0</v>
      </c>
      <c r="FO38" s="14">
        <f>IF(FO$5=$C38,-'1'!$BQ38/('1'!$AQ38+'1'!$BG38-'1'!$BE38-'1'!$BC38),0)</f>
        <v>0</v>
      </c>
      <c r="FP38" s="14">
        <f>IF(FP$5=$C38,-'1'!$BQ38/('1'!$AQ38+'1'!$BG38-'1'!$BE38-'1'!$BC38),0)</f>
        <v>0</v>
      </c>
      <c r="FQ38" s="14">
        <f>IF(FQ$5=$C38,-'1'!$BQ38/('1'!$AQ38+'1'!$BG38-'1'!$BE38-'1'!$BC38),0)</f>
        <v>0</v>
      </c>
      <c r="FR38" s="14">
        <f>IF(FR$5=$C38,-'1'!$BQ38/('1'!$AQ38+'1'!$BG38-'1'!$BE38-'1'!$BC38),0)</f>
        <v>0</v>
      </c>
      <c r="FS38" s="14">
        <f>IF(FS$5=$C38,-'1'!$BQ38/('1'!$AQ38+'1'!$BG38-'1'!$BE38-'1'!$BC38),0)</f>
        <v>0</v>
      </c>
      <c r="FT38" s="14">
        <f>IF(FT$5=$C38,-'1'!$BQ38/('1'!$AQ38+'1'!$BG38-'1'!$BE38-'1'!$BC38),0)</f>
        <v>0</v>
      </c>
      <c r="FU38" s="14">
        <f>IF(FU$5=$C38,-'1'!$BQ38/('1'!$AQ38+'1'!$BG38-'1'!$BE38-'1'!$BC38),0)</f>
        <v>0</v>
      </c>
      <c r="FV38" s="14">
        <f>IF(FV$5=$C38,-'1'!$BQ38/('1'!$AQ38+'1'!$BG38-'1'!$BE38-'1'!$BC38),0)</f>
        <v>0</v>
      </c>
      <c r="FW38" s="14">
        <f>IF(FW$5=$C38,-'1'!$BQ38/('1'!$AQ38+'1'!$BG38-'1'!$BE38-'1'!$BC38),0)</f>
        <v>0</v>
      </c>
      <c r="FX38" s="14">
        <f>IF(FX$5=$C38,-'1'!$BQ38/('1'!$AQ38+'1'!$BG38-'1'!$BE38-'1'!$BC38),0)</f>
        <v>0</v>
      </c>
      <c r="FY38" s="14">
        <f>IF(FY$5=$C38,-'1'!$BQ38/('1'!$AQ38+'1'!$BG38-'1'!$BE38-'1'!$BC38),0)</f>
        <v>0</v>
      </c>
      <c r="FZ38" s="14">
        <f>IF(FZ$5=$C38,-'1'!$BQ38/('1'!$AQ38+'1'!$BG38-'1'!$BE38-'1'!$BC38),0)</f>
        <v>0</v>
      </c>
      <c r="GA38" s="14">
        <f>IF(GA$5=$C38,-'1'!$BQ38/('1'!$AQ38+'1'!$BG38-'1'!$BE38-'1'!$BC38),0)</f>
        <v>0.21357032439187629</v>
      </c>
      <c r="GB38" s="14">
        <f>IF(GB$5=$C38,-'1'!$BQ38/('1'!$AQ38+'1'!$BG38-'1'!$BE38-'1'!$BC38),0)</f>
        <v>0</v>
      </c>
      <c r="GC38" s="14">
        <f>IF(GC$5=$C38,-'1'!$BQ38/('1'!$AQ38+'1'!$BG38-'1'!$BE38-'1'!$BC38),0)</f>
        <v>0</v>
      </c>
      <c r="GD38" s="14">
        <f>IF(GD$5=$C38,-'1'!$BQ38/('1'!$AQ38+'1'!$BG38-'1'!$BE38-'1'!$BC38),0)</f>
        <v>0</v>
      </c>
      <c r="GE38" s="14">
        <f>IF(GE$5=$C38,-'1'!$BQ38/('1'!$AQ38+'1'!$BG38-'1'!$BE38-'1'!$BC38),0)</f>
        <v>0</v>
      </c>
      <c r="GF38" s="14">
        <f>IF(GF$5=$C38,-'1'!$BQ38/('1'!$AQ38+'1'!$BG38-'1'!$BE38-'1'!$BC38),0)</f>
        <v>0</v>
      </c>
      <c r="GH38" s="159">
        <v>7.6412942536085613E-4</v>
      </c>
      <c r="GI38" s="159">
        <v>1.800573350390088E-3</v>
      </c>
      <c r="GJ38" s="159">
        <v>6.0599694999725179E-4</v>
      </c>
      <c r="GK38" s="159">
        <v>8.0080807473402894E-4</v>
      </c>
      <c r="GL38" s="159">
        <v>6.394181766302639E-4</v>
      </c>
      <c r="GM38" s="159">
        <v>1.3842413331960012E-3</v>
      </c>
      <c r="GN38" s="159">
        <v>6.9564666635742135E-4</v>
      </c>
      <c r="GO38" s="159">
        <v>5.1654783895553028E-4</v>
      </c>
      <c r="GP38" s="159">
        <v>9.1382507706221192E-4</v>
      </c>
      <c r="GQ38" s="159">
        <v>3.6474499560895212E-4</v>
      </c>
      <c r="GR38" s="159">
        <v>3.2648657688713227E-4</v>
      </c>
      <c r="GS38" s="159">
        <v>6.5541327402536293E-4</v>
      </c>
      <c r="GT38" s="159">
        <v>2.1325023195239764E-3</v>
      </c>
      <c r="GU38" s="159">
        <v>1.3927902259250151E-3</v>
      </c>
      <c r="GV38" s="159">
        <v>7.4341182737729615E-4</v>
      </c>
      <c r="GW38" s="159">
        <v>5.0625860954100219E-4</v>
      </c>
      <c r="GX38" s="159">
        <v>3.8818424838855579E-4</v>
      </c>
      <c r="GY38" s="159">
        <v>6.6540328423047863E-4</v>
      </c>
      <c r="GZ38" s="159">
        <v>3.0185002010712863E-4</v>
      </c>
      <c r="HA38" s="159">
        <v>6.3483440696892744E-4</v>
      </c>
      <c r="HB38" s="159">
        <v>7.6240382147390792E-4</v>
      </c>
      <c r="HC38" s="159">
        <v>1.1400249389474208E-3</v>
      </c>
      <c r="HD38" s="159">
        <v>4.2696806897491463E-3</v>
      </c>
      <c r="HE38" s="159">
        <v>1.0746510995641146E-3</v>
      </c>
      <c r="HF38" s="159">
        <v>7.2898325251532462E-4</v>
      </c>
      <c r="HG38" s="159">
        <v>1.0580065230266795E-3</v>
      </c>
      <c r="HH38" s="159">
        <v>4.2336931104879657E-4</v>
      </c>
      <c r="HI38" s="159">
        <v>9.2542002041639073E-4</v>
      </c>
      <c r="HJ38" s="159">
        <v>1.1223214171766612E-3</v>
      </c>
      <c r="HK38" s="159">
        <v>3.0579236936255643E-4</v>
      </c>
      <c r="HL38" s="159">
        <v>1.4875376895910136E-3</v>
      </c>
      <c r="HM38" s="159">
        <v>8.1531575649575498E-4</v>
      </c>
      <c r="HN38" s="159">
        <v>1.0007116973269015</v>
      </c>
      <c r="HO38" s="159">
        <v>1.4777680407639306E-3</v>
      </c>
      <c r="HP38" s="159">
        <v>1.7065383840295435E-3</v>
      </c>
      <c r="HQ38" s="159">
        <v>2.0721566016800367E-4</v>
      </c>
      <c r="HR38" s="159">
        <v>3.2712798456457134E-3</v>
      </c>
      <c r="HS38" s="159">
        <v>3.5551595198246595E-3</v>
      </c>
      <c r="HU38" s="159">
        <v>5.6621219944773202E-5</v>
      </c>
      <c r="HV38" s="159">
        <v>1.636095475132027E-5</v>
      </c>
      <c r="HW38" s="159">
        <v>5.734523959730877E-5</v>
      </c>
      <c r="HX38" s="159">
        <v>1.6701078793383329E-5</v>
      </c>
      <c r="HY38" s="159">
        <v>3.3095710075624277E-5</v>
      </c>
      <c r="HZ38" s="159">
        <v>8.1145912369730164E-5</v>
      </c>
      <c r="IA38" s="159">
        <v>1.0891998371676612E-5</v>
      </c>
      <c r="IB38" s="159">
        <v>4.0672584612629871E-5</v>
      </c>
      <c r="IC38" s="159">
        <v>1.6230398346872194E-4</v>
      </c>
      <c r="ID38" s="159">
        <v>4.275280894159863E-5</v>
      </c>
      <c r="IE38" s="159">
        <v>9.572228390884002E-6</v>
      </c>
      <c r="IF38" s="159">
        <v>3.8924497560552738E-5</v>
      </c>
      <c r="IG38" s="159">
        <v>2.8346431783418761E-4</v>
      </c>
      <c r="IH38" s="159">
        <v>1.0574619637720722E-4</v>
      </c>
      <c r="II38" s="159">
        <v>9.1827948491812232E-5</v>
      </c>
      <c r="IJ38" s="159">
        <v>2.1471456803568765E-5</v>
      </c>
      <c r="IK38" s="159">
        <v>4.9096996315049314E-5</v>
      </c>
      <c r="IL38" s="159">
        <v>1.1901122564127302E-4</v>
      </c>
      <c r="IM38" s="159">
        <v>5.344154683868337E-5</v>
      </c>
      <c r="IN38" s="159">
        <v>1.6338626796691456E-4</v>
      </c>
      <c r="IO38" s="159">
        <v>7.6240382147390792E-4</v>
      </c>
      <c r="IP38" s="159">
        <v>5.748675256299204E-4</v>
      </c>
      <c r="IQ38" s="159">
        <v>3.9013798239579912E-3</v>
      </c>
      <c r="IR38" s="159">
        <v>6.2524469012103622E-4</v>
      </c>
      <c r="IS38" s="159">
        <v>5.9608807451264957E-4</v>
      </c>
      <c r="IT38" s="159">
        <v>1.0056019194889098E-3</v>
      </c>
      <c r="IU38" s="159">
        <v>4.1226588115877728E-4</v>
      </c>
      <c r="IV38" s="159">
        <v>4.9760633030279027E-4</v>
      </c>
      <c r="IW38" s="159">
        <v>9.3168159643455405E-4</v>
      </c>
      <c r="IX38" s="159">
        <v>3.0579236936255643E-4</v>
      </c>
      <c r="IY38" s="159">
        <v>1.4290493190292188E-3</v>
      </c>
      <c r="IZ38" s="159">
        <v>8.0358240077200906E-4</v>
      </c>
      <c r="JA38" s="159">
        <v>0.78698937550604997</v>
      </c>
      <c r="JB38" s="159">
        <v>1.3659896385020685E-3</v>
      </c>
      <c r="JC38" s="159">
        <v>1.3888290311810281E-3</v>
      </c>
      <c r="JD38" s="159">
        <v>2.0721566016800367E-4</v>
      </c>
      <c r="JE38" s="159">
        <v>3.2404746982516407E-3</v>
      </c>
      <c r="JF38" s="159">
        <v>2.2790698399388514E-3</v>
      </c>
    </row>
    <row r="39" spans="1:266">
      <c r="A39" s="15"/>
      <c r="B39" s="15" t="s">
        <v>163</v>
      </c>
      <c r="C39" s="15" t="s">
        <v>28</v>
      </c>
      <c r="D39" s="14">
        <v>2404</v>
      </c>
      <c r="E39" s="14">
        <v>281</v>
      </c>
      <c r="F39" s="14">
        <v>17040</v>
      </c>
      <c r="G39" s="14">
        <v>2608</v>
      </c>
      <c r="H39" s="14">
        <v>4802</v>
      </c>
      <c r="I39" s="14">
        <v>26691</v>
      </c>
      <c r="J39" s="14">
        <v>767</v>
      </c>
      <c r="K39" s="14">
        <v>4227</v>
      </c>
      <c r="L39" s="14">
        <v>5973</v>
      </c>
      <c r="M39" s="14">
        <v>1054</v>
      </c>
      <c r="N39" s="14">
        <v>570</v>
      </c>
      <c r="O39" s="14">
        <v>4874</v>
      </c>
      <c r="P39" s="14">
        <v>7177</v>
      </c>
      <c r="Q39" s="14">
        <v>6995</v>
      </c>
      <c r="R39" s="14">
        <v>8867</v>
      </c>
      <c r="S39" s="14">
        <v>6288</v>
      </c>
      <c r="T39" s="14">
        <v>16468</v>
      </c>
      <c r="U39" s="14">
        <v>12299</v>
      </c>
      <c r="V39" s="14">
        <v>55914</v>
      </c>
      <c r="W39" s="14">
        <v>24754</v>
      </c>
      <c r="X39" s="14">
        <v>695772</v>
      </c>
      <c r="Y39" s="14">
        <v>43429</v>
      </c>
      <c r="Z39" s="14">
        <v>104115</v>
      </c>
      <c r="AA39" s="14">
        <v>15209</v>
      </c>
      <c r="AB39" s="14">
        <v>900887</v>
      </c>
      <c r="AC39" s="14">
        <v>669088</v>
      </c>
      <c r="AD39" s="14">
        <v>426565</v>
      </c>
      <c r="AE39" s="14">
        <v>782690</v>
      </c>
      <c r="AF39" s="14">
        <v>3470092</v>
      </c>
      <c r="AG39" s="14">
        <v>717977</v>
      </c>
      <c r="AH39" s="14">
        <v>461856</v>
      </c>
      <c r="AI39" s="14">
        <v>248090</v>
      </c>
      <c r="AJ39" s="14">
        <v>35073</v>
      </c>
      <c r="AK39" s="14">
        <v>3917637</v>
      </c>
      <c r="AL39" s="14">
        <v>162909</v>
      </c>
      <c r="AM39" s="14">
        <v>0</v>
      </c>
      <c r="AN39" s="14">
        <v>23883</v>
      </c>
      <c r="AO39" s="14">
        <v>3831163</v>
      </c>
      <c r="AP39" s="14">
        <v>12885325</v>
      </c>
      <c r="AQ39" s="14">
        <v>16716488</v>
      </c>
      <c r="AR39" s="14">
        <v>18525</v>
      </c>
      <c r="AS39" s="14">
        <v>462924</v>
      </c>
      <c r="AT39" s="14">
        <v>0</v>
      </c>
      <c r="AU39" s="14">
        <v>21888</v>
      </c>
      <c r="AV39" s="14">
        <v>71974</v>
      </c>
      <c r="AW39" s="14">
        <v>0</v>
      </c>
      <c r="AX39" s="14">
        <v>575311</v>
      </c>
      <c r="AY39" s="14">
        <v>17291799</v>
      </c>
      <c r="AZ39" s="14">
        <v>8392729</v>
      </c>
      <c r="BA39" s="14">
        <v>0</v>
      </c>
      <c r="BB39" s="14">
        <v>31669</v>
      </c>
      <c r="BC39" s="14">
        <v>8424398</v>
      </c>
      <c r="BD39" s="14">
        <v>1274432</v>
      </c>
      <c r="BE39" s="14">
        <v>1274432</v>
      </c>
      <c r="BF39" s="14">
        <v>9698830</v>
      </c>
      <c r="BG39" s="14">
        <v>10274141</v>
      </c>
      <c r="BH39" s="14">
        <v>26990629</v>
      </c>
      <c r="BI39" s="14">
        <v>-634654</v>
      </c>
      <c r="BJ39" s="14">
        <v>0</v>
      </c>
      <c r="BK39" s="14">
        <v>-15301</v>
      </c>
      <c r="BL39" s="14">
        <v>-649955</v>
      </c>
      <c r="BM39" s="14">
        <v>-657997</v>
      </c>
      <c r="BN39" s="14">
        <v>0</v>
      </c>
      <c r="BO39" s="14">
        <v>0</v>
      </c>
      <c r="BP39" s="14">
        <v>-657997</v>
      </c>
      <c r="BQ39" s="14">
        <v>-1307952</v>
      </c>
      <c r="BR39" s="14">
        <v>8966189</v>
      </c>
      <c r="BS39" s="14">
        <v>25682677</v>
      </c>
      <c r="BU39" s="159">
        <f t="shared" si="26"/>
        <v>2.3634433127531558E-2</v>
      </c>
      <c r="BV39" s="159">
        <f t="shared" si="27"/>
        <v>2.9430247172182657E-2</v>
      </c>
      <c r="BW39" s="159">
        <f t="shared" si="28"/>
        <v>1.4665255221915263E-2</v>
      </c>
      <c r="BX39" s="159">
        <f t="shared" si="29"/>
        <v>3.1461107894228915E-2</v>
      </c>
      <c r="BY39" s="159">
        <f t="shared" si="30"/>
        <v>1.6845339993825949E-2</v>
      </c>
      <c r="BZ39" s="159">
        <f t="shared" si="31"/>
        <v>5.2214994864772338E-2</v>
      </c>
      <c r="CA39" s="159">
        <f t="shared" si="32"/>
        <v>2.5852770661992718E-2</v>
      </c>
      <c r="CB39" s="159">
        <f t="shared" si="33"/>
        <v>2.108145310910288E-2</v>
      </c>
      <c r="CC39" s="159">
        <f t="shared" si="34"/>
        <v>3.6613174122522039E-2</v>
      </c>
      <c r="CD39" s="159">
        <f t="shared" si="35"/>
        <v>6.3479826785595985E-3</v>
      </c>
      <c r="CE39" s="159">
        <f t="shared" si="36"/>
        <v>7.6374745417515273E-3</v>
      </c>
      <c r="CF39" s="159">
        <f t="shared" si="37"/>
        <v>2.1073567243876601E-2</v>
      </c>
      <c r="CG39" s="159">
        <f t="shared" si="38"/>
        <v>2.6728090004804129E-2</v>
      </c>
      <c r="CH39" s="159">
        <f t="shared" si="39"/>
        <v>1.9503096238509345E-2</v>
      </c>
      <c r="CI39" s="159">
        <f t="shared" si="40"/>
        <v>1.6315858234015813E-2</v>
      </c>
      <c r="CJ39" s="159">
        <f t="shared" si="41"/>
        <v>2.049717381525162E-2</v>
      </c>
      <c r="CK39" s="159">
        <f t="shared" si="42"/>
        <v>2.4536221022660395E-2</v>
      </c>
      <c r="CL39" s="159">
        <f t="shared" si="43"/>
        <v>2.1796380443335435E-2</v>
      </c>
      <c r="CM39" s="159">
        <f t="shared" si="44"/>
        <v>2.8834788635646345E-2</v>
      </c>
      <c r="CN39" s="159">
        <f t="shared" si="45"/>
        <v>1.9061479701841928E-2</v>
      </c>
      <c r="CO39" s="159">
        <f t="shared" si="46"/>
        <v>8.33655242486257E-2</v>
      </c>
      <c r="CP39" s="159">
        <f t="shared" si="47"/>
        <v>3.1172524479931553E-2</v>
      </c>
      <c r="CQ39" s="159">
        <f t="shared" si="48"/>
        <v>0.15949721954133922</v>
      </c>
      <c r="CR39" s="159">
        <f t="shared" si="49"/>
        <v>3.312086098123463E-2</v>
      </c>
      <c r="CS39" s="159">
        <f t="shared" si="50"/>
        <v>3.731471345477641E-2</v>
      </c>
      <c r="CT39" s="159">
        <f t="shared" si="51"/>
        <v>5.9999078162329154E-2</v>
      </c>
      <c r="CU39" s="159">
        <f t="shared" si="52"/>
        <v>2.8844647333757585E-2</v>
      </c>
      <c r="CV39" s="159">
        <f t="shared" si="53"/>
        <v>0.10366319718761477</v>
      </c>
      <c r="CW39" s="159">
        <f t="shared" si="54"/>
        <v>0.15396190719582015</v>
      </c>
      <c r="CX39" s="159">
        <f t="shared" si="55"/>
        <v>0.10764418110589198</v>
      </c>
      <c r="CY39" s="159">
        <f t="shared" si="56"/>
        <v>6.5589256822379899E-2</v>
      </c>
      <c r="CZ39" s="159">
        <f t="shared" si="57"/>
        <v>3.4080440774982824E-2</v>
      </c>
      <c r="DA39" s="159">
        <f t="shared" si="58"/>
        <v>5.9490128231223287E-2</v>
      </c>
      <c r="DB39" s="159">
        <f t="shared" si="59"/>
        <v>0.15254005647464242</v>
      </c>
      <c r="DC39" s="159">
        <f t="shared" si="60"/>
        <v>1.6237721462211259E-2</v>
      </c>
      <c r="DD39" s="159">
        <f t="shared" si="61"/>
        <v>0</v>
      </c>
      <c r="DE39" s="159">
        <f t="shared" si="62"/>
        <v>3.1826474221528678E-2</v>
      </c>
      <c r="DF39" s="159">
        <f t="shared" si="63"/>
        <v>0.12476322942799356</v>
      </c>
      <c r="DH39" s="14">
        <v>0</v>
      </c>
      <c r="DI39" s="14">
        <v>0</v>
      </c>
      <c r="DJ39" s="14">
        <v>0</v>
      </c>
      <c r="DK39" s="14">
        <v>0</v>
      </c>
      <c r="DL39" s="14">
        <v>0</v>
      </c>
      <c r="DM39" s="14">
        <v>0</v>
      </c>
      <c r="DN39" s="14">
        <v>0</v>
      </c>
      <c r="DO39" s="14">
        <v>0</v>
      </c>
      <c r="DP39" s="14">
        <v>0</v>
      </c>
      <c r="DQ39" s="14">
        <v>0</v>
      </c>
      <c r="DR39" s="14">
        <v>0</v>
      </c>
      <c r="DS39" s="14">
        <v>0</v>
      </c>
      <c r="DT39" s="14">
        <v>0</v>
      </c>
      <c r="DU39" s="14">
        <v>0</v>
      </c>
      <c r="DV39" s="14">
        <v>0</v>
      </c>
      <c r="DW39" s="14">
        <v>0</v>
      </c>
      <c r="DX39" s="14">
        <v>0</v>
      </c>
      <c r="DY39" s="14">
        <v>0</v>
      </c>
      <c r="DZ39" s="14">
        <v>0</v>
      </c>
      <c r="EA39" s="14">
        <v>0</v>
      </c>
      <c r="EB39" s="14">
        <v>0</v>
      </c>
      <c r="EC39" s="14">
        <v>0</v>
      </c>
      <c r="ED39" s="14">
        <v>0</v>
      </c>
      <c r="EE39" s="14">
        <v>0</v>
      </c>
      <c r="EF39" s="14">
        <v>0</v>
      </c>
      <c r="EG39" s="14">
        <v>0</v>
      </c>
      <c r="EH39" s="14">
        <v>0</v>
      </c>
      <c r="EI39" s="14">
        <v>0</v>
      </c>
      <c r="EJ39" s="14">
        <v>0</v>
      </c>
      <c r="EK39" s="14">
        <v>0</v>
      </c>
      <c r="EL39" s="14">
        <v>0</v>
      </c>
      <c r="EM39" s="14">
        <v>0</v>
      </c>
      <c r="EN39" s="14">
        <v>0</v>
      </c>
      <c r="EO39" s="14">
        <v>1</v>
      </c>
      <c r="EP39" s="14">
        <v>0</v>
      </c>
      <c r="EQ39" s="14">
        <v>0</v>
      </c>
      <c r="ER39" s="14">
        <v>0</v>
      </c>
      <c r="ES39" s="14">
        <v>0</v>
      </c>
      <c r="EU39" s="14">
        <f>IF(EU$5=$C39,-'1'!$BQ39/('1'!$AQ39+'1'!$BG39-'1'!$BE39-'1'!$BC39),0)</f>
        <v>0</v>
      </c>
      <c r="EV39" s="14">
        <f>IF(EV$5=$C39,-'1'!$BQ39/('1'!$AQ39+'1'!$BG39-'1'!$BE39-'1'!$BC39),0)</f>
        <v>0</v>
      </c>
      <c r="EW39" s="14">
        <f>IF(EW$5=$C39,-'1'!$BQ39/('1'!$AQ39+'1'!$BG39-'1'!$BE39-'1'!$BC39),0)</f>
        <v>0</v>
      </c>
      <c r="EX39" s="14">
        <f>IF(EX$5=$C39,-'1'!$BQ39/('1'!$AQ39+'1'!$BG39-'1'!$BE39-'1'!$BC39),0)</f>
        <v>0</v>
      </c>
      <c r="EY39" s="14">
        <f>IF(EY$5=$C39,-'1'!$BQ39/('1'!$AQ39+'1'!$BG39-'1'!$BE39-'1'!$BC39),0)</f>
        <v>0</v>
      </c>
      <c r="EZ39" s="14">
        <f>IF(EZ$5=$C39,-'1'!$BQ39/('1'!$AQ39+'1'!$BG39-'1'!$BE39-'1'!$BC39),0)</f>
        <v>0</v>
      </c>
      <c r="FA39" s="14">
        <f>IF(FA$5=$C39,-'1'!$BQ39/('1'!$AQ39+'1'!$BG39-'1'!$BE39-'1'!$BC39),0)</f>
        <v>0</v>
      </c>
      <c r="FB39" s="14">
        <f>IF(FB$5=$C39,-'1'!$BQ39/('1'!$AQ39+'1'!$BG39-'1'!$BE39-'1'!$BC39),0)</f>
        <v>0</v>
      </c>
      <c r="FC39" s="14">
        <f>IF(FC$5=$C39,-'1'!$BQ39/('1'!$AQ39+'1'!$BG39-'1'!$BE39-'1'!$BC39),0)</f>
        <v>0</v>
      </c>
      <c r="FD39" s="14">
        <f>IF(FD$5=$C39,-'1'!$BQ39/('1'!$AQ39+'1'!$BG39-'1'!$BE39-'1'!$BC39),0)</f>
        <v>0</v>
      </c>
      <c r="FE39" s="14">
        <f>IF(FE$5=$C39,-'1'!$BQ39/('1'!$AQ39+'1'!$BG39-'1'!$BE39-'1'!$BC39),0)</f>
        <v>0</v>
      </c>
      <c r="FF39" s="14">
        <f>IF(FF$5=$C39,-'1'!$BQ39/('1'!$AQ39+'1'!$BG39-'1'!$BE39-'1'!$BC39),0)</f>
        <v>0</v>
      </c>
      <c r="FG39" s="14">
        <f>IF(FG$5=$C39,-'1'!$BQ39/('1'!$AQ39+'1'!$BG39-'1'!$BE39-'1'!$BC39),0)</f>
        <v>0</v>
      </c>
      <c r="FH39" s="14">
        <f>IF(FH$5=$C39,-'1'!$BQ39/('1'!$AQ39+'1'!$BG39-'1'!$BE39-'1'!$BC39),0)</f>
        <v>0</v>
      </c>
      <c r="FI39" s="14">
        <f>IF(FI$5=$C39,-'1'!$BQ39/('1'!$AQ39+'1'!$BG39-'1'!$BE39-'1'!$BC39),0)</f>
        <v>0</v>
      </c>
      <c r="FJ39" s="14">
        <f>IF(FJ$5=$C39,-'1'!$BQ39/('1'!$AQ39+'1'!$BG39-'1'!$BE39-'1'!$BC39),0)</f>
        <v>0</v>
      </c>
      <c r="FK39" s="14">
        <f>IF(FK$5=$C39,-'1'!$BQ39/('1'!$AQ39+'1'!$BG39-'1'!$BE39-'1'!$BC39),0)</f>
        <v>0</v>
      </c>
      <c r="FL39" s="14">
        <f>IF(FL$5=$C39,-'1'!$BQ39/('1'!$AQ39+'1'!$BG39-'1'!$BE39-'1'!$BC39),0)</f>
        <v>0</v>
      </c>
      <c r="FM39" s="14">
        <f>IF(FM$5=$C39,-'1'!$BQ39/('1'!$AQ39+'1'!$BG39-'1'!$BE39-'1'!$BC39),0)</f>
        <v>0</v>
      </c>
      <c r="FN39" s="14">
        <f>IF(FN$5=$C39,-'1'!$BQ39/('1'!$AQ39+'1'!$BG39-'1'!$BE39-'1'!$BC39),0)</f>
        <v>0</v>
      </c>
      <c r="FO39" s="14">
        <f>IF(FO$5=$C39,-'1'!$BQ39/('1'!$AQ39+'1'!$BG39-'1'!$BE39-'1'!$BC39),0)</f>
        <v>0</v>
      </c>
      <c r="FP39" s="14">
        <f>IF(FP$5=$C39,-'1'!$BQ39/('1'!$AQ39+'1'!$BG39-'1'!$BE39-'1'!$BC39),0)</f>
        <v>0</v>
      </c>
      <c r="FQ39" s="14">
        <f>IF(FQ$5=$C39,-'1'!$BQ39/('1'!$AQ39+'1'!$BG39-'1'!$BE39-'1'!$BC39),0)</f>
        <v>0</v>
      </c>
      <c r="FR39" s="14">
        <f>IF(FR$5=$C39,-'1'!$BQ39/('1'!$AQ39+'1'!$BG39-'1'!$BE39-'1'!$BC39),0)</f>
        <v>0</v>
      </c>
      <c r="FS39" s="14">
        <f>IF(FS$5=$C39,-'1'!$BQ39/('1'!$AQ39+'1'!$BG39-'1'!$BE39-'1'!$BC39),0)</f>
        <v>0</v>
      </c>
      <c r="FT39" s="14">
        <f>IF(FT$5=$C39,-'1'!$BQ39/('1'!$AQ39+'1'!$BG39-'1'!$BE39-'1'!$BC39),0)</f>
        <v>0</v>
      </c>
      <c r="FU39" s="14">
        <f>IF(FU$5=$C39,-'1'!$BQ39/('1'!$AQ39+'1'!$BG39-'1'!$BE39-'1'!$BC39),0)</f>
        <v>0</v>
      </c>
      <c r="FV39" s="14">
        <f>IF(FV$5=$C39,-'1'!$BQ39/('1'!$AQ39+'1'!$BG39-'1'!$BE39-'1'!$BC39),0)</f>
        <v>0</v>
      </c>
      <c r="FW39" s="14">
        <f>IF(FW$5=$C39,-'1'!$BQ39/('1'!$AQ39+'1'!$BG39-'1'!$BE39-'1'!$BC39),0)</f>
        <v>0</v>
      </c>
      <c r="FX39" s="14">
        <f>IF(FX$5=$C39,-'1'!$BQ39/('1'!$AQ39+'1'!$BG39-'1'!$BE39-'1'!$BC39),0)</f>
        <v>0</v>
      </c>
      <c r="FY39" s="14">
        <f>IF(FY$5=$C39,-'1'!$BQ39/('1'!$AQ39+'1'!$BG39-'1'!$BE39-'1'!$BC39),0)</f>
        <v>0</v>
      </c>
      <c r="FZ39" s="14">
        <f>IF(FZ$5=$C39,-'1'!$BQ39/('1'!$AQ39+'1'!$BG39-'1'!$BE39-'1'!$BC39),0)</f>
        <v>0</v>
      </c>
      <c r="GA39" s="14">
        <f>IF(GA$5=$C39,-'1'!$BQ39/('1'!$AQ39+'1'!$BG39-'1'!$BE39-'1'!$BC39),0)</f>
        <v>0</v>
      </c>
      <c r="GB39" s="14">
        <f>IF(GB$5=$C39,-'1'!$BQ39/('1'!$AQ39+'1'!$BG39-'1'!$BE39-'1'!$BC39),0)</f>
        <v>7.5640018716386884E-2</v>
      </c>
      <c r="GC39" s="14">
        <f>IF(GC$5=$C39,-'1'!$BQ39/('1'!$AQ39+'1'!$BG39-'1'!$BE39-'1'!$BC39),0)</f>
        <v>0</v>
      </c>
      <c r="GD39" s="14">
        <f>IF(GD$5=$C39,-'1'!$BQ39/('1'!$AQ39+'1'!$BG39-'1'!$BE39-'1'!$BC39),0)</f>
        <v>0</v>
      </c>
      <c r="GE39" s="14">
        <f>IF(GE$5=$C39,-'1'!$BQ39/('1'!$AQ39+'1'!$BG39-'1'!$BE39-'1'!$BC39),0)</f>
        <v>0</v>
      </c>
      <c r="GF39" s="14">
        <f>IF(GF$5=$C39,-'1'!$BQ39/('1'!$AQ39+'1'!$BG39-'1'!$BE39-'1'!$BC39),0)</f>
        <v>0</v>
      </c>
      <c r="GH39" s="159">
        <v>3.9650096249906036E-2</v>
      </c>
      <c r="GI39" s="159">
        <v>7.3371849196294942E-2</v>
      </c>
      <c r="GJ39" s="159">
        <v>3.3850122784960884E-2</v>
      </c>
      <c r="GK39" s="159">
        <v>5.3748364018711275E-2</v>
      </c>
      <c r="GL39" s="159">
        <v>3.6851310503859799E-2</v>
      </c>
      <c r="GM39" s="159">
        <v>7.3461830664451971E-2</v>
      </c>
      <c r="GN39" s="159">
        <v>4.150377794539347E-2</v>
      </c>
      <c r="GO39" s="159">
        <v>3.6941374891708949E-2</v>
      </c>
      <c r="GP39" s="159">
        <v>6.0224897775910322E-2</v>
      </c>
      <c r="GQ39" s="159">
        <v>1.5856920136539304E-2</v>
      </c>
      <c r="GR39" s="159">
        <v>1.9395242528807862E-2</v>
      </c>
      <c r="GS39" s="159">
        <v>3.8339243813147642E-2</v>
      </c>
      <c r="GT39" s="159">
        <v>4.389419266145158E-2</v>
      </c>
      <c r="GU39" s="159">
        <v>3.6450356187367278E-2</v>
      </c>
      <c r="GV39" s="159">
        <v>3.3960164961738773E-2</v>
      </c>
      <c r="GW39" s="159">
        <v>3.4944270821490798E-2</v>
      </c>
      <c r="GX39" s="159">
        <v>3.8335699480985828E-2</v>
      </c>
      <c r="GY39" s="159">
        <v>3.7557796069656577E-2</v>
      </c>
      <c r="GZ39" s="159">
        <v>4.3234056297626909E-2</v>
      </c>
      <c r="HA39" s="159">
        <v>4.5160296386139435E-2</v>
      </c>
      <c r="HB39" s="159">
        <v>0.10941750641784695</v>
      </c>
      <c r="HC39" s="159">
        <v>5.0214517073128816E-2</v>
      </c>
      <c r="HD39" s="159">
        <v>0.21030668299132371</v>
      </c>
      <c r="HE39" s="159">
        <v>5.506910334131148E-2</v>
      </c>
      <c r="HF39" s="159">
        <v>7.1472361673408369E-2</v>
      </c>
      <c r="HG39" s="159">
        <v>9.6444812603553504E-2</v>
      </c>
      <c r="HH39" s="159">
        <v>4.412166855311276E-2</v>
      </c>
      <c r="HI39" s="159">
        <v>0.14265100072295819</v>
      </c>
      <c r="HJ39" s="159">
        <v>0.21053760735692398</v>
      </c>
      <c r="HK39" s="159">
        <v>0.13776729930481024</v>
      </c>
      <c r="HL39" s="159">
        <v>9.2466450409591575E-2</v>
      </c>
      <c r="HM39" s="159">
        <v>5.6517996775298882E-2</v>
      </c>
      <c r="HN39" s="159">
        <v>0.10699893033980286</v>
      </c>
      <c r="HO39" s="159">
        <v>1.2055061016482174</v>
      </c>
      <c r="HP39" s="159">
        <v>4.4346934742835797E-2</v>
      </c>
      <c r="HQ39" s="159">
        <v>2.0130617754599494E-2</v>
      </c>
      <c r="HR39" s="159">
        <v>8.1683379534725528E-2</v>
      </c>
      <c r="HS39" s="159">
        <v>0.15879908511131219</v>
      </c>
      <c r="HU39" s="159">
        <v>2.9380321527824292E-3</v>
      </c>
      <c r="HV39" s="159">
        <v>6.6669514155655264E-4</v>
      </c>
      <c r="HW39" s="159">
        <v>3.2032230550181908E-3</v>
      </c>
      <c r="HX39" s="159">
        <v>1.1209373266997632E-3</v>
      </c>
      <c r="HY39" s="159">
        <v>1.9073907075490954E-3</v>
      </c>
      <c r="HZ39" s="159">
        <v>4.3064219588460385E-3</v>
      </c>
      <c r="IA39" s="159">
        <v>6.498400749431417E-4</v>
      </c>
      <c r="IB39" s="159">
        <v>2.9087358085322732E-3</v>
      </c>
      <c r="IC39" s="159">
        <v>1.0696511901873937E-2</v>
      </c>
      <c r="ID39" s="159">
        <v>1.8586351702175737E-3</v>
      </c>
      <c r="IE39" s="159">
        <v>5.6864724103655067E-4</v>
      </c>
      <c r="IF39" s="159">
        <v>2.2769386300536725E-3</v>
      </c>
      <c r="IG39" s="159">
        <v>5.8346653439693402E-3</v>
      </c>
      <c r="IH39" s="159">
        <v>2.7674566145440538E-3</v>
      </c>
      <c r="II39" s="159">
        <v>4.1948381287957347E-3</v>
      </c>
      <c r="IJ39" s="159">
        <v>1.4820575637342923E-3</v>
      </c>
      <c r="IK39" s="159">
        <v>4.848645208985476E-3</v>
      </c>
      <c r="IL39" s="159">
        <v>6.7174290367442669E-3</v>
      </c>
      <c r="IM39" s="159">
        <v>7.6544465487724395E-3</v>
      </c>
      <c r="IN39" s="159">
        <v>1.1622829836902982E-2</v>
      </c>
      <c r="IO39" s="159">
        <v>0.10941750641784695</v>
      </c>
      <c r="IP39" s="159">
        <v>2.5321108507664249E-2</v>
      </c>
      <c r="IQ39" s="159">
        <v>0.19216571670938817</v>
      </c>
      <c r="IR39" s="159">
        <v>3.2039854114370069E-2</v>
      </c>
      <c r="IS39" s="159">
        <v>5.8442800028356036E-2</v>
      </c>
      <c r="IT39" s="159">
        <v>9.1667760612129945E-2</v>
      </c>
      <c r="IU39" s="159">
        <v>4.2964518422895379E-2</v>
      </c>
      <c r="IV39" s="159">
        <v>7.670467400503482E-2</v>
      </c>
      <c r="IW39" s="159">
        <v>0.17477525700726626</v>
      </c>
      <c r="IX39" s="159">
        <v>0.13776729930481024</v>
      </c>
      <c r="IY39" s="159">
        <v>8.8830769744870433E-2</v>
      </c>
      <c r="IZ39" s="159">
        <v>5.5704636116345942E-2</v>
      </c>
      <c r="JA39" s="159">
        <v>8.4147134077547384E-2</v>
      </c>
      <c r="JB39" s="159">
        <v>1.1143215975568275</v>
      </c>
      <c r="JC39" s="159">
        <v>3.6090785294445898E-2</v>
      </c>
      <c r="JD39" s="159">
        <v>2.0130617754599494E-2</v>
      </c>
      <c r="JE39" s="159">
        <v>8.0914179507536627E-2</v>
      </c>
      <c r="JF39" s="159">
        <v>0.10179970925887566</v>
      </c>
    </row>
    <row r="40" spans="1:266">
      <c r="A40" s="15"/>
      <c r="B40" s="15" t="s">
        <v>164</v>
      </c>
      <c r="C40" s="15" t="s">
        <v>29</v>
      </c>
      <c r="D40" s="14">
        <v>92</v>
      </c>
      <c r="E40" s="14">
        <v>0</v>
      </c>
      <c r="F40" s="14">
        <v>119</v>
      </c>
      <c r="G40" s="14">
        <v>10</v>
      </c>
      <c r="H40" s="14">
        <v>20</v>
      </c>
      <c r="I40" s="14">
        <v>45</v>
      </c>
      <c r="J40" s="14">
        <v>0</v>
      </c>
      <c r="K40" s="14">
        <v>16</v>
      </c>
      <c r="L40" s="14">
        <v>8</v>
      </c>
      <c r="M40" s="14">
        <v>9</v>
      </c>
      <c r="N40" s="14">
        <v>1</v>
      </c>
      <c r="O40" s="14">
        <v>16</v>
      </c>
      <c r="P40" s="14">
        <v>29</v>
      </c>
      <c r="Q40" s="14">
        <v>50</v>
      </c>
      <c r="R40" s="14">
        <v>31</v>
      </c>
      <c r="S40" s="14">
        <v>30</v>
      </c>
      <c r="T40" s="14">
        <v>52</v>
      </c>
      <c r="U40" s="14">
        <v>73</v>
      </c>
      <c r="V40" s="14">
        <v>128</v>
      </c>
      <c r="W40" s="14">
        <v>235</v>
      </c>
      <c r="X40" s="14">
        <v>1634</v>
      </c>
      <c r="Y40" s="14">
        <v>56</v>
      </c>
      <c r="Z40" s="14">
        <v>211</v>
      </c>
      <c r="AA40" s="14">
        <v>20</v>
      </c>
      <c r="AB40" s="14">
        <v>16435</v>
      </c>
      <c r="AC40" s="14">
        <v>1732</v>
      </c>
      <c r="AD40" s="14">
        <v>5074</v>
      </c>
      <c r="AE40" s="14">
        <v>8061</v>
      </c>
      <c r="AF40" s="14">
        <v>331562</v>
      </c>
      <c r="AG40" s="14">
        <v>4398</v>
      </c>
      <c r="AH40" s="14">
        <v>15057</v>
      </c>
      <c r="AI40" s="14">
        <v>81432</v>
      </c>
      <c r="AJ40" s="14">
        <v>1738</v>
      </c>
      <c r="AK40" s="14">
        <v>56696</v>
      </c>
      <c r="AL40" s="14">
        <v>172666</v>
      </c>
      <c r="AM40" s="14">
        <v>0</v>
      </c>
      <c r="AN40" s="14">
        <v>1002</v>
      </c>
      <c r="AO40" s="14">
        <v>20264</v>
      </c>
      <c r="AP40" s="14">
        <v>698738</v>
      </c>
      <c r="AQ40" s="14">
        <v>719002</v>
      </c>
      <c r="AR40" s="14">
        <v>2311993</v>
      </c>
      <c r="AS40" s="14">
        <v>6179572</v>
      </c>
      <c r="AT40" s="14">
        <v>0</v>
      </c>
      <c r="AU40" s="14">
        <v>0</v>
      </c>
      <c r="AV40" s="14">
        <v>0</v>
      </c>
      <c r="AW40" s="14">
        <v>0</v>
      </c>
      <c r="AX40" s="14">
        <v>8491565</v>
      </c>
      <c r="AY40" s="14">
        <v>9210567</v>
      </c>
      <c r="AZ40" s="14">
        <v>202800</v>
      </c>
      <c r="BA40" s="14">
        <v>582487</v>
      </c>
      <c r="BB40" s="14">
        <v>1289511</v>
      </c>
      <c r="BC40" s="14">
        <v>2074798</v>
      </c>
      <c r="BD40" s="14">
        <v>462133</v>
      </c>
      <c r="BE40" s="14">
        <v>462133</v>
      </c>
      <c r="BF40" s="14">
        <v>2536931</v>
      </c>
      <c r="BG40" s="14">
        <v>11028496</v>
      </c>
      <c r="BH40" s="14">
        <v>11747498</v>
      </c>
      <c r="BI40" s="14">
        <v>-116060</v>
      </c>
      <c r="BJ40" s="14">
        <v>-556953</v>
      </c>
      <c r="BK40" s="14">
        <v>-806115</v>
      </c>
      <c r="BL40" s="14">
        <v>-1479128</v>
      </c>
      <c r="BM40" s="14">
        <v>-235620</v>
      </c>
      <c r="BN40" s="14">
        <v>0</v>
      </c>
      <c r="BO40" s="14">
        <v>0</v>
      </c>
      <c r="BP40" s="14">
        <v>-235620</v>
      </c>
      <c r="BQ40" s="14">
        <v>-1714748</v>
      </c>
      <c r="BR40" s="14">
        <v>9313748</v>
      </c>
      <c r="BS40" s="14">
        <v>10032750</v>
      </c>
      <c r="BU40" s="159">
        <f t="shared" si="26"/>
        <v>9.0447913799205628E-4</v>
      </c>
      <c r="BV40" s="159">
        <f t="shared" si="27"/>
        <v>0</v>
      </c>
      <c r="BW40" s="159">
        <f t="shared" si="28"/>
        <v>1.0241580818121573E-4</v>
      </c>
      <c r="BX40" s="159">
        <f t="shared" si="29"/>
        <v>1.2063308241652191E-4</v>
      </c>
      <c r="BY40" s="159">
        <f t="shared" si="30"/>
        <v>7.0159683439508319E-5</v>
      </c>
      <c r="BZ40" s="159">
        <f t="shared" si="31"/>
        <v>8.803247420159436E-5</v>
      </c>
      <c r="CA40" s="159">
        <f t="shared" si="32"/>
        <v>0</v>
      </c>
      <c r="CB40" s="159">
        <f t="shared" si="33"/>
        <v>7.9797314820356289E-5</v>
      </c>
      <c r="CC40" s="159">
        <f t="shared" si="34"/>
        <v>4.9038237565741886E-5</v>
      </c>
      <c r="CD40" s="159">
        <f t="shared" si="35"/>
        <v>5.4204785680300175E-5</v>
      </c>
      <c r="CE40" s="159">
        <f t="shared" si="36"/>
        <v>1.3399078143423732E-5</v>
      </c>
      <c r="CF40" s="159">
        <f t="shared" si="37"/>
        <v>6.917871889659943E-5</v>
      </c>
      <c r="CG40" s="159">
        <f t="shared" si="38"/>
        <v>1.0799980634517483E-4</v>
      </c>
      <c r="CH40" s="159">
        <f t="shared" si="39"/>
        <v>1.3940740699434844E-4</v>
      </c>
      <c r="CI40" s="159">
        <f t="shared" si="40"/>
        <v>5.7042021569244411E-5</v>
      </c>
      <c r="CJ40" s="159">
        <f t="shared" si="41"/>
        <v>9.7791859805589789E-5</v>
      </c>
      <c r="CK40" s="159">
        <f t="shared" si="42"/>
        <v>7.7476529826229088E-5</v>
      </c>
      <c r="CL40" s="159">
        <f t="shared" si="43"/>
        <v>1.2937114987913545E-4</v>
      </c>
      <c r="CM40" s="159">
        <f t="shared" si="44"/>
        <v>6.6009459980733486E-5</v>
      </c>
      <c r="CN40" s="159">
        <f t="shared" si="45"/>
        <v>1.8095854124314668E-4</v>
      </c>
      <c r="CO40" s="159">
        <f t="shared" si="46"/>
        <v>1.957814724108679E-4</v>
      </c>
      <c r="CP40" s="159">
        <f t="shared" si="47"/>
        <v>4.0195753318661883E-5</v>
      </c>
      <c r="CQ40" s="159">
        <f t="shared" si="48"/>
        <v>3.2323789389831028E-4</v>
      </c>
      <c r="CR40" s="159">
        <f t="shared" si="49"/>
        <v>4.3554291513228524E-5</v>
      </c>
      <c r="CS40" s="159">
        <f t="shared" si="50"/>
        <v>6.8073722412383608E-4</v>
      </c>
      <c r="CT40" s="159">
        <f t="shared" si="51"/>
        <v>1.553135064104484E-4</v>
      </c>
      <c r="CU40" s="159">
        <f t="shared" si="52"/>
        <v>3.4310771059858637E-4</v>
      </c>
      <c r="CV40" s="159">
        <f t="shared" si="53"/>
        <v>1.067637292579901E-3</v>
      </c>
      <c r="CW40" s="159">
        <f t="shared" si="54"/>
        <v>1.4710825497900494E-2</v>
      </c>
      <c r="CX40" s="159">
        <f t="shared" si="55"/>
        <v>6.5937921201335552E-4</v>
      </c>
      <c r="CY40" s="159">
        <f t="shared" si="56"/>
        <v>2.1382799833163887E-3</v>
      </c>
      <c r="CZ40" s="159">
        <f t="shared" si="57"/>
        <v>1.1186418046629856E-2</v>
      </c>
      <c r="DA40" s="159">
        <f t="shared" si="58"/>
        <v>2.947961191396974E-3</v>
      </c>
      <c r="DB40" s="159">
        <f t="shared" si="59"/>
        <v>2.2075580361034792E-3</v>
      </c>
      <c r="DC40" s="159">
        <f t="shared" si="60"/>
        <v>1.7210236475542599E-2</v>
      </c>
      <c r="DD40" s="159">
        <f t="shared" si="61"/>
        <v>0</v>
      </c>
      <c r="DE40" s="159">
        <f t="shared" si="62"/>
        <v>1.335264714230697E-3</v>
      </c>
      <c r="DF40" s="159">
        <f t="shared" si="63"/>
        <v>6.5990459845453235E-4</v>
      </c>
      <c r="DH40" s="14">
        <v>0</v>
      </c>
      <c r="DI40" s="14">
        <v>0</v>
      </c>
      <c r="DJ40" s="14">
        <v>0</v>
      </c>
      <c r="DK40" s="14">
        <v>0</v>
      </c>
      <c r="DL40" s="14">
        <v>0</v>
      </c>
      <c r="DM40" s="14">
        <v>0</v>
      </c>
      <c r="DN40" s="14">
        <v>0</v>
      </c>
      <c r="DO40" s="14">
        <v>0</v>
      </c>
      <c r="DP40" s="14">
        <v>0</v>
      </c>
      <c r="DQ40" s="14">
        <v>0</v>
      </c>
      <c r="DR40" s="14">
        <v>0</v>
      </c>
      <c r="DS40" s="14">
        <v>0</v>
      </c>
      <c r="DT40" s="14">
        <v>0</v>
      </c>
      <c r="DU40" s="14">
        <v>0</v>
      </c>
      <c r="DV40" s="14">
        <v>0</v>
      </c>
      <c r="DW40" s="14">
        <v>0</v>
      </c>
      <c r="DX40" s="14">
        <v>0</v>
      </c>
      <c r="DY40" s="14">
        <v>0</v>
      </c>
      <c r="DZ40" s="14">
        <v>0</v>
      </c>
      <c r="EA40" s="14">
        <v>0</v>
      </c>
      <c r="EB40" s="14">
        <v>0</v>
      </c>
      <c r="EC40" s="14">
        <v>0</v>
      </c>
      <c r="ED40" s="14">
        <v>0</v>
      </c>
      <c r="EE40" s="14">
        <v>0</v>
      </c>
      <c r="EF40" s="14">
        <v>0</v>
      </c>
      <c r="EG40" s="14">
        <v>0</v>
      </c>
      <c r="EH40" s="14">
        <v>0</v>
      </c>
      <c r="EI40" s="14">
        <v>0</v>
      </c>
      <c r="EJ40" s="14">
        <v>0</v>
      </c>
      <c r="EK40" s="14">
        <v>0</v>
      </c>
      <c r="EL40" s="14">
        <v>0</v>
      </c>
      <c r="EM40" s="14">
        <v>0</v>
      </c>
      <c r="EN40" s="14">
        <v>0</v>
      </c>
      <c r="EO40" s="14">
        <v>0</v>
      </c>
      <c r="EP40" s="14">
        <v>1</v>
      </c>
      <c r="EQ40" s="14">
        <v>0</v>
      </c>
      <c r="ER40" s="14">
        <v>0</v>
      </c>
      <c r="ES40" s="14">
        <v>0</v>
      </c>
      <c r="EU40" s="14">
        <f>IF(EU$5=$C40,-'1'!$BQ40/('1'!$AQ40+'1'!$BG40-'1'!$BE40-'1'!$BC40),0)</f>
        <v>0</v>
      </c>
      <c r="EV40" s="14">
        <f>IF(EV$5=$C40,-'1'!$BQ40/('1'!$AQ40+'1'!$BG40-'1'!$BE40-'1'!$BC40),0)</f>
        <v>0</v>
      </c>
      <c r="EW40" s="14">
        <f>IF(EW$5=$C40,-'1'!$BQ40/('1'!$AQ40+'1'!$BG40-'1'!$BE40-'1'!$BC40),0)</f>
        <v>0</v>
      </c>
      <c r="EX40" s="14">
        <f>IF(EX$5=$C40,-'1'!$BQ40/('1'!$AQ40+'1'!$BG40-'1'!$BE40-'1'!$BC40),0)</f>
        <v>0</v>
      </c>
      <c r="EY40" s="14">
        <f>IF(EY$5=$C40,-'1'!$BQ40/('1'!$AQ40+'1'!$BG40-'1'!$BE40-'1'!$BC40),0)</f>
        <v>0</v>
      </c>
      <c r="EZ40" s="14">
        <f>IF(EZ$5=$C40,-'1'!$BQ40/('1'!$AQ40+'1'!$BG40-'1'!$BE40-'1'!$BC40),0)</f>
        <v>0</v>
      </c>
      <c r="FA40" s="14">
        <f>IF(FA$5=$C40,-'1'!$BQ40/('1'!$AQ40+'1'!$BG40-'1'!$BE40-'1'!$BC40),0)</f>
        <v>0</v>
      </c>
      <c r="FB40" s="14">
        <f>IF(FB$5=$C40,-'1'!$BQ40/('1'!$AQ40+'1'!$BG40-'1'!$BE40-'1'!$BC40),0)</f>
        <v>0</v>
      </c>
      <c r="FC40" s="14">
        <f>IF(FC$5=$C40,-'1'!$BQ40/('1'!$AQ40+'1'!$BG40-'1'!$BE40-'1'!$BC40),0)</f>
        <v>0</v>
      </c>
      <c r="FD40" s="14">
        <f>IF(FD$5=$C40,-'1'!$BQ40/('1'!$AQ40+'1'!$BG40-'1'!$BE40-'1'!$BC40),0)</f>
        <v>0</v>
      </c>
      <c r="FE40" s="14">
        <f>IF(FE$5=$C40,-'1'!$BQ40/('1'!$AQ40+'1'!$BG40-'1'!$BE40-'1'!$BC40),0)</f>
        <v>0</v>
      </c>
      <c r="FF40" s="14">
        <f>IF(FF$5=$C40,-'1'!$BQ40/('1'!$AQ40+'1'!$BG40-'1'!$BE40-'1'!$BC40),0)</f>
        <v>0</v>
      </c>
      <c r="FG40" s="14">
        <f>IF(FG$5=$C40,-'1'!$BQ40/('1'!$AQ40+'1'!$BG40-'1'!$BE40-'1'!$BC40),0)</f>
        <v>0</v>
      </c>
      <c r="FH40" s="14">
        <f>IF(FH$5=$C40,-'1'!$BQ40/('1'!$AQ40+'1'!$BG40-'1'!$BE40-'1'!$BC40),0)</f>
        <v>0</v>
      </c>
      <c r="FI40" s="14">
        <f>IF(FI$5=$C40,-'1'!$BQ40/('1'!$AQ40+'1'!$BG40-'1'!$BE40-'1'!$BC40),0)</f>
        <v>0</v>
      </c>
      <c r="FJ40" s="14">
        <f>IF(FJ$5=$C40,-'1'!$BQ40/('1'!$AQ40+'1'!$BG40-'1'!$BE40-'1'!$BC40),0)</f>
        <v>0</v>
      </c>
      <c r="FK40" s="14">
        <f>IF(FK$5=$C40,-'1'!$BQ40/('1'!$AQ40+'1'!$BG40-'1'!$BE40-'1'!$BC40),0)</f>
        <v>0</v>
      </c>
      <c r="FL40" s="14">
        <f>IF(FL$5=$C40,-'1'!$BQ40/('1'!$AQ40+'1'!$BG40-'1'!$BE40-'1'!$BC40),0)</f>
        <v>0</v>
      </c>
      <c r="FM40" s="14">
        <f>IF(FM$5=$C40,-'1'!$BQ40/('1'!$AQ40+'1'!$BG40-'1'!$BE40-'1'!$BC40),0)</f>
        <v>0</v>
      </c>
      <c r="FN40" s="14">
        <f>IF(FN$5=$C40,-'1'!$BQ40/('1'!$AQ40+'1'!$BG40-'1'!$BE40-'1'!$BC40),0)</f>
        <v>0</v>
      </c>
      <c r="FO40" s="14">
        <f>IF(FO$5=$C40,-'1'!$BQ40/('1'!$AQ40+'1'!$BG40-'1'!$BE40-'1'!$BC40),0)</f>
        <v>0</v>
      </c>
      <c r="FP40" s="14">
        <f>IF(FP$5=$C40,-'1'!$BQ40/('1'!$AQ40+'1'!$BG40-'1'!$BE40-'1'!$BC40),0)</f>
        <v>0</v>
      </c>
      <c r="FQ40" s="14">
        <f>IF(FQ$5=$C40,-'1'!$BQ40/('1'!$AQ40+'1'!$BG40-'1'!$BE40-'1'!$BC40),0)</f>
        <v>0</v>
      </c>
      <c r="FR40" s="14">
        <f>IF(FR$5=$C40,-'1'!$BQ40/('1'!$AQ40+'1'!$BG40-'1'!$BE40-'1'!$BC40),0)</f>
        <v>0</v>
      </c>
      <c r="FS40" s="14">
        <f>IF(FS$5=$C40,-'1'!$BQ40/('1'!$AQ40+'1'!$BG40-'1'!$BE40-'1'!$BC40),0)</f>
        <v>0</v>
      </c>
      <c r="FT40" s="14">
        <f>IF(FT$5=$C40,-'1'!$BQ40/('1'!$AQ40+'1'!$BG40-'1'!$BE40-'1'!$BC40),0)</f>
        <v>0</v>
      </c>
      <c r="FU40" s="14">
        <f>IF(FU$5=$C40,-'1'!$BQ40/('1'!$AQ40+'1'!$BG40-'1'!$BE40-'1'!$BC40),0)</f>
        <v>0</v>
      </c>
      <c r="FV40" s="14">
        <f>IF(FV$5=$C40,-'1'!$BQ40/('1'!$AQ40+'1'!$BG40-'1'!$BE40-'1'!$BC40),0)</f>
        <v>0</v>
      </c>
      <c r="FW40" s="14">
        <f>IF(FW$5=$C40,-'1'!$BQ40/('1'!$AQ40+'1'!$BG40-'1'!$BE40-'1'!$BC40),0)</f>
        <v>0</v>
      </c>
      <c r="FX40" s="14">
        <f>IF(FX$5=$C40,-'1'!$BQ40/('1'!$AQ40+'1'!$BG40-'1'!$BE40-'1'!$BC40),0)</f>
        <v>0</v>
      </c>
      <c r="FY40" s="14">
        <f>IF(FY$5=$C40,-'1'!$BQ40/('1'!$AQ40+'1'!$BG40-'1'!$BE40-'1'!$BC40),0)</f>
        <v>0</v>
      </c>
      <c r="FZ40" s="14">
        <f>IF(FZ$5=$C40,-'1'!$BQ40/('1'!$AQ40+'1'!$BG40-'1'!$BE40-'1'!$BC40),0)</f>
        <v>0</v>
      </c>
      <c r="GA40" s="14">
        <f>IF(GA$5=$C40,-'1'!$BQ40/('1'!$AQ40+'1'!$BG40-'1'!$BE40-'1'!$BC40),0)</f>
        <v>0</v>
      </c>
      <c r="GB40" s="14">
        <f>IF(GB$5=$C40,-'1'!$BQ40/('1'!$AQ40+'1'!$BG40-'1'!$BE40-'1'!$BC40),0)</f>
        <v>0</v>
      </c>
      <c r="GC40" s="14">
        <f>IF(GC$5=$C40,-'1'!$BQ40/('1'!$AQ40+'1'!$BG40-'1'!$BE40-'1'!$BC40),0)</f>
        <v>0.18617181765248544</v>
      </c>
      <c r="GD40" s="14">
        <f>IF(GD$5=$C40,-'1'!$BQ40/('1'!$AQ40+'1'!$BG40-'1'!$BE40-'1'!$BC40),0)</f>
        <v>0</v>
      </c>
      <c r="GE40" s="14">
        <f>IF(GE$5=$C40,-'1'!$BQ40/('1'!$AQ40+'1'!$BG40-'1'!$BE40-'1'!$BC40),0)</f>
        <v>0</v>
      </c>
      <c r="GF40" s="14">
        <f>IF(GF$5=$C40,-'1'!$BQ40/('1'!$AQ40+'1'!$BG40-'1'!$BE40-'1'!$BC40),0)</f>
        <v>0</v>
      </c>
      <c r="GH40" s="159">
        <v>1.1120858121523136E-3</v>
      </c>
      <c r="GI40" s="159">
        <v>6.4474813160882312E-4</v>
      </c>
      <c r="GJ40" s="159">
        <v>4.0761042442094688E-4</v>
      </c>
      <c r="GK40" s="159">
        <v>4.9624492876844265E-4</v>
      </c>
      <c r="GL40" s="159">
        <v>4.1706178375333554E-4</v>
      </c>
      <c r="GM40" s="159">
        <v>5.5646862121007672E-4</v>
      </c>
      <c r="GN40" s="159">
        <v>2.8865710980159669E-4</v>
      </c>
      <c r="GO40" s="159">
        <v>3.5593286773965687E-4</v>
      </c>
      <c r="GP40" s="159">
        <v>4.4296544413638508E-4</v>
      </c>
      <c r="GQ40" s="159">
        <v>2.0598062952764548E-4</v>
      </c>
      <c r="GR40" s="159">
        <v>1.9819896174438865E-4</v>
      </c>
      <c r="GS40" s="159">
        <v>3.6666447474300494E-4</v>
      </c>
      <c r="GT40" s="159">
        <v>4.3098755553363068E-4</v>
      </c>
      <c r="GU40" s="159">
        <v>4.5800481008663284E-4</v>
      </c>
      <c r="GV40" s="159">
        <v>3.5847047417295145E-4</v>
      </c>
      <c r="GW40" s="159">
        <v>3.5578452529220393E-4</v>
      </c>
      <c r="GX40" s="159">
        <v>3.8819569727639177E-4</v>
      </c>
      <c r="GY40" s="159">
        <v>5.0535824277769879E-4</v>
      </c>
      <c r="GZ40" s="159">
        <v>2.9887994951306458E-4</v>
      </c>
      <c r="HA40" s="159">
        <v>5.5046645560446301E-4</v>
      </c>
      <c r="HB40" s="159">
        <v>7.7557427784619192E-4</v>
      </c>
      <c r="HC40" s="159">
        <v>3.7674196865926341E-4</v>
      </c>
      <c r="HD40" s="159">
        <v>1.6181038996222858E-3</v>
      </c>
      <c r="HE40" s="159">
        <v>4.3404080853367291E-4</v>
      </c>
      <c r="HF40" s="159">
        <v>1.2533675858341265E-3</v>
      </c>
      <c r="HG40" s="159">
        <v>1.0563296819236653E-3</v>
      </c>
      <c r="HH40" s="159">
        <v>5.539875720759254E-4</v>
      </c>
      <c r="HI40" s="159">
        <v>1.7151685736839005E-3</v>
      </c>
      <c r="HJ40" s="159">
        <v>1.4611654652293657E-2</v>
      </c>
      <c r="HK40" s="159">
        <v>1.6135076782417582E-3</v>
      </c>
      <c r="HL40" s="159">
        <v>2.4574642686587245E-3</v>
      </c>
      <c r="HM40" s="159">
        <v>9.8146015501679659E-3</v>
      </c>
      <c r="HN40" s="159">
        <v>3.7329330667909425E-3</v>
      </c>
      <c r="HO40" s="159">
        <v>4.0299425827133428E-3</v>
      </c>
      <c r="HP40" s="159">
        <v>1.0147651077256623</v>
      </c>
      <c r="HQ40" s="159">
        <v>3.1443078842162246E-4</v>
      </c>
      <c r="HR40" s="159">
        <v>2.3903545095128745E-3</v>
      </c>
      <c r="HS40" s="159">
        <v>1.8114366338795537E-3</v>
      </c>
      <c r="HU40" s="159">
        <v>8.2404437360335562E-5</v>
      </c>
      <c r="HV40" s="159">
        <v>5.8585200125087391E-6</v>
      </c>
      <c r="HW40" s="159">
        <v>3.8572005108088285E-5</v>
      </c>
      <c r="HX40" s="159">
        <v>1.0349328281849906E-5</v>
      </c>
      <c r="HY40" s="159">
        <v>2.1586743047350841E-5</v>
      </c>
      <c r="HZ40" s="159">
        <v>3.2620868117672165E-5</v>
      </c>
      <c r="IA40" s="159">
        <v>4.5196116390450184E-6</v>
      </c>
      <c r="IB40" s="159">
        <v>2.8025883737756755E-5</v>
      </c>
      <c r="IC40" s="159">
        <v>7.8674855754076012E-5</v>
      </c>
      <c r="ID40" s="159">
        <v>2.4143581422312188E-5</v>
      </c>
      <c r="IE40" s="159">
        <v>5.8109762022750509E-6</v>
      </c>
      <c r="IF40" s="159">
        <v>2.1775925234195283E-5</v>
      </c>
      <c r="IG40" s="159">
        <v>5.7289313266320734E-5</v>
      </c>
      <c r="IH40" s="159">
        <v>3.477355432829844E-5</v>
      </c>
      <c r="II40" s="159">
        <v>4.4279102142240948E-5</v>
      </c>
      <c r="IJ40" s="159">
        <v>1.508954499186857E-5</v>
      </c>
      <c r="IK40" s="159">
        <v>4.9098444354237477E-5</v>
      </c>
      <c r="IL40" s="159">
        <v>9.0386244381778321E-5</v>
      </c>
      <c r="IM40" s="159">
        <v>5.2915705671899493E-5</v>
      </c>
      <c r="IN40" s="159">
        <v>1.4167262964149736E-4</v>
      </c>
      <c r="IO40" s="159">
        <v>7.7557427784619192E-4</v>
      </c>
      <c r="IP40" s="159">
        <v>1.8997542590959454E-4</v>
      </c>
      <c r="IQ40" s="159">
        <v>1.4785269357988047E-3</v>
      </c>
      <c r="IR40" s="159">
        <v>2.5253006388919574E-4</v>
      </c>
      <c r="IS40" s="159">
        <v>1.0248760425133727E-3</v>
      </c>
      <c r="IT40" s="159">
        <v>1.0040081347672002E-3</v>
      </c>
      <c r="IU40" s="159">
        <v>5.3945850252374412E-4</v>
      </c>
      <c r="IV40" s="159">
        <v>9.222609420287837E-4</v>
      </c>
      <c r="IW40" s="159">
        <v>1.2129688986284833E-2</v>
      </c>
      <c r="IX40" s="159">
        <v>1.6135076782417582E-3</v>
      </c>
      <c r="IY40" s="159">
        <v>2.360839435692509E-3</v>
      </c>
      <c r="IZ40" s="159">
        <v>9.6733578536522744E-3</v>
      </c>
      <c r="JA40" s="159">
        <v>2.9356893407832393E-3</v>
      </c>
      <c r="JB40" s="159">
        <v>3.725117650330941E-3</v>
      </c>
      <c r="JC40" s="159">
        <v>0.82584444313005556</v>
      </c>
      <c r="JD40" s="159">
        <v>3.1443078842162246E-4</v>
      </c>
      <c r="JE40" s="159">
        <v>2.3678449027338508E-3</v>
      </c>
      <c r="JF40" s="159">
        <v>1.1612392007205512E-3</v>
      </c>
    </row>
    <row r="41" spans="1:266">
      <c r="A41" s="15"/>
      <c r="B41" s="15" t="s">
        <v>165</v>
      </c>
      <c r="C41" s="15" t="s">
        <v>30</v>
      </c>
      <c r="D41" s="14">
        <v>128</v>
      </c>
      <c r="E41" s="14">
        <v>3</v>
      </c>
      <c r="F41" s="14">
        <v>372</v>
      </c>
      <c r="G41" s="14">
        <v>54</v>
      </c>
      <c r="H41" s="14">
        <v>115</v>
      </c>
      <c r="I41" s="14">
        <v>134</v>
      </c>
      <c r="J41" s="14">
        <v>2</v>
      </c>
      <c r="K41" s="14">
        <v>8</v>
      </c>
      <c r="L41" s="14">
        <v>48</v>
      </c>
      <c r="M41" s="14">
        <v>20</v>
      </c>
      <c r="N41" s="14">
        <v>11</v>
      </c>
      <c r="O41" s="14">
        <v>44</v>
      </c>
      <c r="P41" s="14">
        <v>109</v>
      </c>
      <c r="Q41" s="14">
        <v>178</v>
      </c>
      <c r="R41" s="14">
        <v>171</v>
      </c>
      <c r="S41" s="14">
        <v>86</v>
      </c>
      <c r="T41" s="14">
        <v>213</v>
      </c>
      <c r="U41" s="14">
        <v>211</v>
      </c>
      <c r="V41" s="14">
        <v>375</v>
      </c>
      <c r="W41" s="14">
        <v>595</v>
      </c>
      <c r="X41" s="14">
        <v>2513</v>
      </c>
      <c r="Y41" s="14">
        <v>44</v>
      </c>
      <c r="Z41" s="14">
        <v>593</v>
      </c>
      <c r="AA41" s="14">
        <v>541</v>
      </c>
      <c r="AB41" s="14">
        <v>9994</v>
      </c>
      <c r="AC41" s="14">
        <v>12181</v>
      </c>
      <c r="AD41" s="14">
        <v>4274</v>
      </c>
      <c r="AE41" s="14">
        <v>8441</v>
      </c>
      <c r="AF41" s="14">
        <v>21144</v>
      </c>
      <c r="AG41" s="14">
        <v>18204</v>
      </c>
      <c r="AH41" s="14">
        <v>21256</v>
      </c>
      <c r="AI41" s="14">
        <v>8701</v>
      </c>
      <c r="AJ41" s="14">
        <v>1164</v>
      </c>
      <c r="AK41" s="14">
        <v>15438</v>
      </c>
      <c r="AL41" s="14">
        <v>6482</v>
      </c>
      <c r="AM41" s="14">
        <v>0</v>
      </c>
      <c r="AN41" s="14">
        <v>115</v>
      </c>
      <c r="AO41" s="14">
        <v>155881</v>
      </c>
      <c r="AP41" s="14">
        <v>133962</v>
      </c>
      <c r="AQ41" s="14">
        <v>289843</v>
      </c>
      <c r="AR41" s="14">
        <v>0</v>
      </c>
      <c r="AS41" s="14">
        <v>0</v>
      </c>
      <c r="AT41" s="14">
        <v>0</v>
      </c>
      <c r="AU41" s="14">
        <v>0</v>
      </c>
      <c r="AV41" s="14">
        <v>0</v>
      </c>
      <c r="AW41" s="14">
        <v>0</v>
      </c>
      <c r="AX41" s="14">
        <v>0</v>
      </c>
      <c r="AY41" s="14">
        <v>289843</v>
      </c>
      <c r="AZ41" s="14">
        <v>0</v>
      </c>
      <c r="BA41" s="14">
        <v>0</v>
      </c>
      <c r="BB41" s="14">
        <v>0</v>
      </c>
      <c r="BC41" s="14">
        <v>0</v>
      </c>
      <c r="BD41" s="14">
        <v>0</v>
      </c>
      <c r="BE41" s="14">
        <v>0</v>
      </c>
      <c r="BF41" s="14">
        <v>0</v>
      </c>
      <c r="BG41" s="14">
        <v>0</v>
      </c>
      <c r="BH41" s="14">
        <v>289843</v>
      </c>
      <c r="BI41" s="14">
        <v>0</v>
      </c>
      <c r="BJ41" s="14">
        <v>0</v>
      </c>
      <c r="BK41" s="14">
        <v>0</v>
      </c>
      <c r="BL41" s="14">
        <v>0</v>
      </c>
      <c r="BM41" s="14">
        <v>0</v>
      </c>
      <c r="BN41" s="14">
        <v>0</v>
      </c>
      <c r="BO41" s="14">
        <v>0</v>
      </c>
      <c r="BP41" s="14">
        <v>0</v>
      </c>
      <c r="BQ41" s="14">
        <v>0</v>
      </c>
      <c r="BR41" s="14">
        <v>0</v>
      </c>
      <c r="BS41" s="14">
        <v>289843</v>
      </c>
      <c r="BU41" s="159">
        <f t="shared" si="26"/>
        <v>1.2584057572063393E-3</v>
      </c>
      <c r="BV41" s="159">
        <f t="shared" si="27"/>
        <v>3.1420192710515291E-4</v>
      </c>
      <c r="BW41" s="159">
        <f t="shared" si="28"/>
        <v>3.2015698019674163E-4</v>
      </c>
      <c r="BX41" s="159">
        <f t="shared" si="29"/>
        <v>6.5141864504921832E-4</v>
      </c>
      <c r="BY41" s="159">
        <f t="shared" si="30"/>
        <v>4.0341817977717286E-4</v>
      </c>
      <c r="BZ41" s="159">
        <f t="shared" si="31"/>
        <v>2.621411454003032E-4</v>
      </c>
      <c r="CA41" s="159">
        <f t="shared" si="32"/>
        <v>6.7412700552784143E-5</v>
      </c>
      <c r="CB41" s="159">
        <f t="shared" si="33"/>
        <v>3.9898657410178145E-5</v>
      </c>
      <c r="CC41" s="159">
        <f t="shared" si="34"/>
        <v>2.9422942539445135E-4</v>
      </c>
      <c r="CD41" s="159">
        <f t="shared" si="35"/>
        <v>1.2045507928955594E-4</v>
      </c>
      <c r="CE41" s="159">
        <f t="shared" si="36"/>
        <v>1.4738985957766105E-4</v>
      </c>
      <c r="CF41" s="159">
        <f t="shared" si="37"/>
        <v>1.9024147696564844E-4</v>
      </c>
      <c r="CG41" s="159">
        <f t="shared" si="38"/>
        <v>4.0593030660772606E-4</v>
      </c>
      <c r="CH41" s="159">
        <f t="shared" si="39"/>
        <v>4.962903688998804E-4</v>
      </c>
      <c r="CI41" s="159">
        <f t="shared" si="40"/>
        <v>3.1465115123679982E-4</v>
      </c>
      <c r="CJ41" s="159">
        <f t="shared" si="41"/>
        <v>2.8033666477602406E-4</v>
      </c>
      <c r="CK41" s="159">
        <f t="shared" si="42"/>
        <v>3.1735578563436145E-4</v>
      </c>
      <c r="CL41" s="159">
        <f t="shared" si="43"/>
        <v>3.7393578937667919E-4</v>
      </c>
      <c r="CM41" s="159">
        <f t="shared" si="44"/>
        <v>1.9338708978730514E-4</v>
      </c>
      <c r="CN41" s="159">
        <f t="shared" si="45"/>
        <v>4.5817162570073309E-4</v>
      </c>
      <c r="CO41" s="159">
        <f t="shared" si="46"/>
        <v>3.0110088137607775E-4</v>
      </c>
      <c r="CP41" s="159">
        <f t="shared" si="47"/>
        <v>3.1582377607520051E-5</v>
      </c>
      <c r="CQ41" s="159">
        <f t="shared" si="48"/>
        <v>9.0843635583743123E-4</v>
      </c>
      <c r="CR41" s="159">
        <f t="shared" si="49"/>
        <v>1.1781435854328318E-3</v>
      </c>
      <c r="CS41" s="159">
        <f t="shared" si="50"/>
        <v>4.1395119062328069E-4</v>
      </c>
      <c r="CT41" s="159">
        <f t="shared" si="51"/>
        <v>1.0923059016083557E-3</v>
      </c>
      <c r="CU41" s="159">
        <f t="shared" si="52"/>
        <v>2.890111066413792E-4</v>
      </c>
      <c r="CV41" s="159">
        <f t="shared" si="53"/>
        <v>1.1179663052557926E-3</v>
      </c>
      <c r="CW41" s="159">
        <f t="shared" si="54"/>
        <v>9.3812226469742631E-4</v>
      </c>
      <c r="CX41" s="159">
        <f t="shared" si="55"/>
        <v>2.7292722090702872E-3</v>
      </c>
      <c r="CY41" s="159">
        <f t="shared" si="56"/>
        <v>3.0186145530565959E-3</v>
      </c>
      <c r="CZ41" s="159">
        <f t="shared" si="57"/>
        <v>1.1952675044666272E-3</v>
      </c>
      <c r="DA41" s="159">
        <f t="shared" si="58"/>
        <v>1.9743537553429677E-3</v>
      </c>
      <c r="DB41" s="159">
        <f t="shared" si="59"/>
        <v>6.011055623212487E-4</v>
      </c>
      <c r="DC41" s="159">
        <f t="shared" si="60"/>
        <v>6.4608407465550324E-4</v>
      </c>
      <c r="DD41" s="159">
        <f t="shared" si="61"/>
        <v>0</v>
      </c>
      <c r="DE41" s="159">
        <f t="shared" si="62"/>
        <v>1.5324894424803407E-4</v>
      </c>
      <c r="DF41" s="159">
        <f t="shared" si="63"/>
        <v>5.0763219853775642E-3</v>
      </c>
      <c r="DH41" s="14">
        <v>0</v>
      </c>
      <c r="DI41" s="14">
        <v>0</v>
      </c>
      <c r="DJ41" s="14">
        <v>0</v>
      </c>
      <c r="DK41" s="14">
        <v>0</v>
      </c>
      <c r="DL41" s="14">
        <v>0</v>
      </c>
      <c r="DM41" s="14">
        <v>0</v>
      </c>
      <c r="DN41" s="14">
        <v>0</v>
      </c>
      <c r="DO41" s="14">
        <v>0</v>
      </c>
      <c r="DP41" s="14">
        <v>0</v>
      </c>
      <c r="DQ41" s="14">
        <v>0</v>
      </c>
      <c r="DR41" s="14">
        <v>0</v>
      </c>
      <c r="DS41" s="14">
        <v>0</v>
      </c>
      <c r="DT41" s="14">
        <v>0</v>
      </c>
      <c r="DU41" s="14">
        <v>0</v>
      </c>
      <c r="DV41" s="14">
        <v>0</v>
      </c>
      <c r="DW41" s="14">
        <v>0</v>
      </c>
      <c r="DX41" s="14">
        <v>0</v>
      </c>
      <c r="DY41" s="14">
        <v>0</v>
      </c>
      <c r="DZ41" s="14">
        <v>0</v>
      </c>
      <c r="EA41" s="14">
        <v>0</v>
      </c>
      <c r="EB41" s="14">
        <v>0</v>
      </c>
      <c r="EC41" s="14">
        <v>0</v>
      </c>
      <c r="ED41" s="14">
        <v>0</v>
      </c>
      <c r="EE41" s="14">
        <v>0</v>
      </c>
      <c r="EF41" s="14">
        <v>0</v>
      </c>
      <c r="EG41" s="14">
        <v>0</v>
      </c>
      <c r="EH41" s="14">
        <v>0</v>
      </c>
      <c r="EI41" s="14">
        <v>0</v>
      </c>
      <c r="EJ41" s="14">
        <v>0</v>
      </c>
      <c r="EK41" s="14">
        <v>0</v>
      </c>
      <c r="EL41" s="14">
        <v>0</v>
      </c>
      <c r="EM41" s="14">
        <v>0</v>
      </c>
      <c r="EN41" s="14">
        <v>0</v>
      </c>
      <c r="EO41" s="14">
        <v>0</v>
      </c>
      <c r="EP41" s="14">
        <v>0</v>
      </c>
      <c r="EQ41" s="14">
        <v>1</v>
      </c>
      <c r="ER41" s="14">
        <v>0</v>
      </c>
      <c r="ES41" s="14">
        <v>0</v>
      </c>
      <c r="EU41" s="14">
        <f>IF(EU$5=$C41,-'1'!$BQ41/('1'!$AQ41+'1'!$BG41-'1'!$BE41-'1'!$BC41),0)</f>
        <v>0</v>
      </c>
      <c r="EV41" s="14">
        <f>IF(EV$5=$C41,-'1'!$BQ41/('1'!$AQ41+'1'!$BG41-'1'!$BE41-'1'!$BC41),0)</f>
        <v>0</v>
      </c>
      <c r="EW41" s="14">
        <f>IF(EW$5=$C41,-'1'!$BQ41/('1'!$AQ41+'1'!$BG41-'1'!$BE41-'1'!$BC41),0)</f>
        <v>0</v>
      </c>
      <c r="EX41" s="14">
        <f>IF(EX$5=$C41,-'1'!$BQ41/('1'!$AQ41+'1'!$BG41-'1'!$BE41-'1'!$BC41),0)</f>
        <v>0</v>
      </c>
      <c r="EY41" s="14">
        <f>IF(EY$5=$C41,-'1'!$BQ41/('1'!$AQ41+'1'!$BG41-'1'!$BE41-'1'!$BC41),0)</f>
        <v>0</v>
      </c>
      <c r="EZ41" s="14">
        <f>IF(EZ$5=$C41,-'1'!$BQ41/('1'!$AQ41+'1'!$BG41-'1'!$BE41-'1'!$BC41),0)</f>
        <v>0</v>
      </c>
      <c r="FA41" s="14">
        <f>IF(FA$5=$C41,-'1'!$BQ41/('1'!$AQ41+'1'!$BG41-'1'!$BE41-'1'!$BC41),0)</f>
        <v>0</v>
      </c>
      <c r="FB41" s="14">
        <f>IF(FB$5=$C41,-'1'!$BQ41/('1'!$AQ41+'1'!$BG41-'1'!$BE41-'1'!$BC41),0)</f>
        <v>0</v>
      </c>
      <c r="FC41" s="14">
        <f>IF(FC$5=$C41,-'1'!$BQ41/('1'!$AQ41+'1'!$BG41-'1'!$BE41-'1'!$BC41),0)</f>
        <v>0</v>
      </c>
      <c r="FD41" s="14">
        <f>IF(FD$5=$C41,-'1'!$BQ41/('1'!$AQ41+'1'!$BG41-'1'!$BE41-'1'!$BC41),0)</f>
        <v>0</v>
      </c>
      <c r="FE41" s="14">
        <f>IF(FE$5=$C41,-'1'!$BQ41/('1'!$AQ41+'1'!$BG41-'1'!$BE41-'1'!$BC41),0)</f>
        <v>0</v>
      </c>
      <c r="FF41" s="14">
        <f>IF(FF$5=$C41,-'1'!$BQ41/('1'!$AQ41+'1'!$BG41-'1'!$BE41-'1'!$BC41),0)</f>
        <v>0</v>
      </c>
      <c r="FG41" s="14">
        <f>IF(FG$5=$C41,-'1'!$BQ41/('1'!$AQ41+'1'!$BG41-'1'!$BE41-'1'!$BC41),0)</f>
        <v>0</v>
      </c>
      <c r="FH41" s="14">
        <f>IF(FH$5=$C41,-'1'!$BQ41/('1'!$AQ41+'1'!$BG41-'1'!$BE41-'1'!$BC41),0)</f>
        <v>0</v>
      </c>
      <c r="FI41" s="14">
        <f>IF(FI$5=$C41,-'1'!$BQ41/('1'!$AQ41+'1'!$BG41-'1'!$BE41-'1'!$BC41),0)</f>
        <v>0</v>
      </c>
      <c r="FJ41" s="14">
        <f>IF(FJ$5=$C41,-'1'!$BQ41/('1'!$AQ41+'1'!$BG41-'1'!$BE41-'1'!$BC41),0)</f>
        <v>0</v>
      </c>
      <c r="FK41" s="14">
        <f>IF(FK$5=$C41,-'1'!$BQ41/('1'!$AQ41+'1'!$BG41-'1'!$BE41-'1'!$BC41),0)</f>
        <v>0</v>
      </c>
      <c r="FL41" s="14">
        <f>IF(FL$5=$C41,-'1'!$BQ41/('1'!$AQ41+'1'!$BG41-'1'!$BE41-'1'!$BC41),0)</f>
        <v>0</v>
      </c>
      <c r="FM41" s="14">
        <f>IF(FM$5=$C41,-'1'!$BQ41/('1'!$AQ41+'1'!$BG41-'1'!$BE41-'1'!$BC41),0)</f>
        <v>0</v>
      </c>
      <c r="FN41" s="14">
        <f>IF(FN$5=$C41,-'1'!$BQ41/('1'!$AQ41+'1'!$BG41-'1'!$BE41-'1'!$BC41),0)</f>
        <v>0</v>
      </c>
      <c r="FO41" s="14">
        <f>IF(FO$5=$C41,-'1'!$BQ41/('1'!$AQ41+'1'!$BG41-'1'!$BE41-'1'!$BC41),0)</f>
        <v>0</v>
      </c>
      <c r="FP41" s="14">
        <f>IF(FP$5=$C41,-'1'!$BQ41/('1'!$AQ41+'1'!$BG41-'1'!$BE41-'1'!$BC41),0)</f>
        <v>0</v>
      </c>
      <c r="FQ41" s="14">
        <f>IF(FQ$5=$C41,-'1'!$BQ41/('1'!$AQ41+'1'!$BG41-'1'!$BE41-'1'!$BC41),0)</f>
        <v>0</v>
      </c>
      <c r="FR41" s="14">
        <f>IF(FR$5=$C41,-'1'!$BQ41/('1'!$AQ41+'1'!$BG41-'1'!$BE41-'1'!$BC41),0)</f>
        <v>0</v>
      </c>
      <c r="FS41" s="14">
        <f>IF(FS$5=$C41,-'1'!$BQ41/('1'!$AQ41+'1'!$BG41-'1'!$BE41-'1'!$BC41),0)</f>
        <v>0</v>
      </c>
      <c r="FT41" s="14">
        <f>IF(FT$5=$C41,-'1'!$BQ41/('1'!$AQ41+'1'!$BG41-'1'!$BE41-'1'!$BC41),0)</f>
        <v>0</v>
      </c>
      <c r="FU41" s="14">
        <f>IF(FU$5=$C41,-'1'!$BQ41/('1'!$AQ41+'1'!$BG41-'1'!$BE41-'1'!$BC41),0)</f>
        <v>0</v>
      </c>
      <c r="FV41" s="14">
        <f>IF(FV$5=$C41,-'1'!$BQ41/('1'!$AQ41+'1'!$BG41-'1'!$BE41-'1'!$BC41),0)</f>
        <v>0</v>
      </c>
      <c r="FW41" s="14">
        <f>IF(FW$5=$C41,-'1'!$BQ41/('1'!$AQ41+'1'!$BG41-'1'!$BE41-'1'!$BC41),0)</f>
        <v>0</v>
      </c>
      <c r="FX41" s="14">
        <f>IF(FX$5=$C41,-'1'!$BQ41/('1'!$AQ41+'1'!$BG41-'1'!$BE41-'1'!$BC41),0)</f>
        <v>0</v>
      </c>
      <c r="FY41" s="14">
        <f>IF(FY$5=$C41,-'1'!$BQ41/('1'!$AQ41+'1'!$BG41-'1'!$BE41-'1'!$BC41),0)</f>
        <v>0</v>
      </c>
      <c r="FZ41" s="14">
        <f>IF(FZ$5=$C41,-'1'!$BQ41/('1'!$AQ41+'1'!$BG41-'1'!$BE41-'1'!$BC41),0)</f>
        <v>0</v>
      </c>
      <c r="GA41" s="14">
        <f>IF(GA$5=$C41,-'1'!$BQ41/('1'!$AQ41+'1'!$BG41-'1'!$BE41-'1'!$BC41),0)</f>
        <v>0</v>
      </c>
      <c r="GB41" s="14">
        <f>IF(GB$5=$C41,-'1'!$BQ41/('1'!$AQ41+'1'!$BG41-'1'!$BE41-'1'!$BC41),0)</f>
        <v>0</v>
      </c>
      <c r="GC41" s="14">
        <f>IF(GC$5=$C41,-'1'!$BQ41/('1'!$AQ41+'1'!$BG41-'1'!$BE41-'1'!$BC41),0)</f>
        <v>0</v>
      </c>
      <c r="GD41" s="14">
        <f>IF(GD$5=$C41,-'1'!$BQ41/('1'!$AQ41+'1'!$BG41-'1'!$BE41-'1'!$BC41),0)</f>
        <v>0</v>
      </c>
      <c r="GE41" s="14">
        <f>IF(GE$5=$C41,-'1'!$BQ41/('1'!$AQ41+'1'!$BG41-'1'!$BE41-'1'!$BC41),0)</f>
        <v>0</v>
      </c>
      <c r="GF41" s="14">
        <f>IF(GF$5=$C41,-'1'!$BQ41/('1'!$AQ41+'1'!$BG41-'1'!$BE41-'1'!$BC41),0)</f>
        <v>0</v>
      </c>
      <c r="GH41" s="159">
        <v>1.5680747495373066E-3</v>
      </c>
      <c r="GI41" s="159">
        <v>1.2205861192975504E-3</v>
      </c>
      <c r="GJ41" s="159">
        <v>7.9143545167402192E-4</v>
      </c>
      <c r="GK41" s="159">
        <v>1.1452424628193311E-3</v>
      </c>
      <c r="GL41" s="159">
        <v>8.433031578377612E-4</v>
      </c>
      <c r="GM41" s="159">
        <v>6.5702011185352831E-4</v>
      </c>
      <c r="GN41" s="159">
        <v>3.9126940656572463E-4</v>
      </c>
      <c r="GO41" s="159">
        <v>3.538342407231392E-4</v>
      </c>
      <c r="GP41" s="159">
        <v>7.0903900252585698E-4</v>
      </c>
      <c r="GQ41" s="159">
        <v>2.9050612654270698E-4</v>
      </c>
      <c r="GR41" s="159">
        <v>3.9122511085355521E-4</v>
      </c>
      <c r="GS41" s="159">
        <v>5.7872952151730411E-4</v>
      </c>
      <c r="GT41" s="159">
        <v>7.68169020675456E-4</v>
      </c>
      <c r="GU41" s="159">
        <v>8.7671383126411992E-4</v>
      </c>
      <c r="GV41" s="159">
        <v>7.3397564471141109E-4</v>
      </c>
      <c r="GW41" s="159">
        <v>6.009993785360744E-4</v>
      </c>
      <c r="GX41" s="159">
        <v>5.8775086356381264E-4</v>
      </c>
      <c r="GY41" s="159">
        <v>7.0077102741761667E-4</v>
      </c>
      <c r="GZ41" s="159">
        <v>4.4361839065568728E-4</v>
      </c>
      <c r="HA41" s="159">
        <v>1.1123175146231688E-3</v>
      </c>
      <c r="HB41" s="159">
        <v>7.5793439108397058E-4</v>
      </c>
      <c r="HC41" s="159">
        <v>4.1648251758959063E-4</v>
      </c>
      <c r="HD41" s="159">
        <v>1.4222645357590468E-3</v>
      </c>
      <c r="HE41" s="159">
        <v>1.5642739034137875E-3</v>
      </c>
      <c r="HF41" s="159">
        <v>1.3031484080041056E-3</v>
      </c>
      <c r="HG41" s="159">
        <v>1.8795921133514667E-3</v>
      </c>
      <c r="HH41" s="159">
        <v>5.6734026806875627E-4</v>
      </c>
      <c r="HI41" s="159">
        <v>1.7499763067531822E-3</v>
      </c>
      <c r="HJ41" s="159">
        <v>1.7357628281459299E-3</v>
      </c>
      <c r="HK41" s="159">
        <v>3.0829470608486481E-3</v>
      </c>
      <c r="HL41" s="159">
        <v>3.5169109103395445E-3</v>
      </c>
      <c r="HM41" s="159">
        <v>1.6919893565878973E-3</v>
      </c>
      <c r="HN41" s="159">
        <v>3.0049633986225384E-3</v>
      </c>
      <c r="HO41" s="159">
        <v>1.4002378452194512E-3</v>
      </c>
      <c r="HP41" s="159">
        <v>1.2786082514837382E-3</v>
      </c>
      <c r="HQ41" s="159">
        <v>1.0003567861576583</v>
      </c>
      <c r="HR41" s="159">
        <v>1.0131933110442456E-3</v>
      </c>
      <c r="HS41" s="159">
        <v>5.4587241090096354E-3</v>
      </c>
      <c r="HU41" s="159">
        <v>1.1619275784526701E-4</v>
      </c>
      <c r="HV41" s="159">
        <v>1.109088627996766E-5</v>
      </c>
      <c r="HW41" s="159">
        <v>7.4893207964589413E-5</v>
      </c>
      <c r="HX41" s="159">
        <v>2.3884355331240353E-5</v>
      </c>
      <c r="HY41" s="159">
        <v>4.3648613439081873E-5</v>
      </c>
      <c r="HZ41" s="159">
        <v>3.8515318928182637E-5</v>
      </c>
      <c r="IA41" s="159">
        <v>6.1262505023075809E-6</v>
      </c>
      <c r="IB41" s="159">
        <v>2.7860639440012216E-5</v>
      </c>
      <c r="IC41" s="159">
        <v>1.2593203823492942E-4</v>
      </c>
      <c r="ID41" s="159">
        <v>3.4051057790960951E-5</v>
      </c>
      <c r="IE41" s="159">
        <v>1.1470291210881139E-5</v>
      </c>
      <c r="IF41" s="159">
        <v>3.4370307623108083E-5</v>
      </c>
      <c r="IG41" s="159">
        <v>1.0210938831509951E-4</v>
      </c>
      <c r="IH41" s="159">
        <v>6.656361542593178E-5</v>
      </c>
      <c r="II41" s="159">
        <v>9.0662369382236868E-5</v>
      </c>
      <c r="IJ41" s="159">
        <v>2.5489605415123049E-5</v>
      </c>
      <c r="IK41" s="159">
        <v>7.4337900371668705E-5</v>
      </c>
      <c r="IL41" s="159">
        <v>1.253369510541478E-4</v>
      </c>
      <c r="IM41" s="159">
        <v>7.8541167545104817E-5</v>
      </c>
      <c r="IN41" s="159">
        <v>2.8627529559438128E-4</v>
      </c>
      <c r="IO41" s="159">
        <v>7.5793439108397058E-4</v>
      </c>
      <c r="IP41" s="159">
        <v>2.1001494456419971E-4</v>
      </c>
      <c r="IQ41" s="159">
        <v>1.2995805933364373E-3</v>
      </c>
      <c r="IR41" s="159">
        <v>9.1011301472736803E-4</v>
      </c>
      <c r="IS41" s="159">
        <v>1.0655817162480868E-3</v>
      </c>
      <c r="IT41" s="159">
        <v>1.7864931793003594E-3</v>
      </c>
      <c r="IU41" s="159">
        <v>5.5246100609608075E-4</v>
      </c>
      <c r="IV41" s="159">
        <v>9.4097736045138387E-4</v>
      </c>
      <c r="IW41" s="159">
        <v>1.4409225895617042E-3</v>
      </c>
      <c r="IX41" s="159">
        <v>3.0829470608486481E-3</v>
      </c>
      <c r="IY41" s="159">
        <v>3.3786297830806357E-3</v>
      </c>
      <c r="IZ41" s="159">
        <v>1.6676396333751814E-3</v>
      </c>
      <c r="JA41" s="159">
        <v>2.3631923907930078E-3</v>
      </c>
      <c r="JB41" s="159">
        <v>1.2943238283996586E-3</v>
      </c>
      <c r="JC41" s="159">
        <v>1.0405674292395444E-3</v>
      </c>
      <c r="JD41" s="159">
        <v>1.0003567861576583</v>
      </c>
      <c r="JE41" s="159">
        <v>1.0036522229202958E-3</v>
      </c>
      <c r="JF41" s="159">
        <v>3.4993685689818275E-3</v>
      </c>
    </row>
    <row r="42" spans="1:266">
      <c r="A42" s="15"/>
      <c r="B42" s="15" t="s">
        <v>166</v>
      </c>
      <c r="C42" s="15" t="s">
        <v>31</v>
      </c>
      <c r="D42" s="14">
        <v>376</v>
      </c>
      <c r="E42" s="14">
        <v>186</v>
      </c>
      <c r="F42" s="14">
        <v>5441</v>
      </c>
      <c r="G42" s="14">
        <v>151</v>
      </c>
      <c r="H42" s="14">
        <v>753</v>
      </c>
      <c r="I42" s="14">
        <v>716</v>
      </c>
      <c r="J42" s="14">
        <v>108</v>
      </c>
      <c r="K42" s="14">
        <v>529</v>
      </c>
      <c r="L42" s="14">
        <v>1709</v>
      </c>
      <c r="M42" s="14">
        <v>714</v>
      </c>
      <c r="N42" s="14">
        <v>329</v>
      </c>
      <c r="O42" s="14">
        <v>937</v>
      </c>
      <c r="P42" s="14">
        <v>2565</v>
      </c>
      <c r="Q42" s="14">
        <v>2260</v>
      </c>
      <c r="R42" s="14">
        <v>1455</v>
      </c>
      <c r="S42" s="14">
        <v>160</v>
      </c>
      <c r="T42" s="14">
        <v>936</v>
      </c>
      <c r="U42" s="14">
        <v>796</v>
      </c>
      <c r="V42" s="14">
        <v>3108</v>
      </c>
      <c r="W42" s="14">
        <v>2000</v>
      </c>
      <c r="X42" s="14">
        <v>131537</v>
      </c>
      <c r="Y42" s="14">
        <v>3992</v>
      </c>
      <c r="Z42" s="14">
        <v>6398</v>
      </c>
      <c r="AA42" s="14">
        <v>5732</v>
      </c>
      <c r="AB42" s="14">
        <v>126042</v>
      </c>
      <c r="AC42" s="14">
        <v>52415</v>
      </c>
      <c r="AD42" s="14">
        <v>49266</v>
      </c>
      <c r="AE42" s="14">
        <v>69768</v>
      </c>
      <c r="AF42" s="14">
        <v>54162</v>
      </c>
      <c r="AG42" s="14">
        <v>7962</v>
      </c>
      <c r="AH42" s="14">
        <v>67930</v>
      </c>
      <c r="AI42" s="14">
        <v>30885</v>
      </c>
      <c r="AJ42" s="14">
        <v>2677</v>
      </c>
      <c r="AK42" s="14">
        <v>92563</v>
      </c>
      <c r="AL42" s="14">
        <v>24724</v>
      </c>
      <c r="AM42" s="14">
        <v>142</v>
      </c>
      <c r="AN42" s="14">
        <v>0</v>
      </c>
      <c r="AO42" s="14">
        <v>3080</v>
      </c>
      <c r="AP42" s="14">
        <v>751424</v>
      </c>
      <c r="AQ42" s="14">
        <v>754504</v>
      </c>
      <c r="AR42" s="14">
        <v>0</v>
      </c>
      <c r="AS42" s="14">
        <v>1269</v>
      </c>
      <c r="AT42" s="14">
        <v>0</v>
      </c>
      <c r="AU42" s="14">
        <v>0</v>
      </c>
      <c r="AV42" s="14">
        <v>0</v>
      </c>
      <c r="AW42" s="14">
        <v>0</v>
      </c>
      <c r="AX42" s="14">
        <v>1269</v>
      </c>
      <c r="AY42" s="14">
        <v>755773</v>
      </c>
      <c r="AZ42" s="14">
        <v>0</v>
      </c>
      <c r="BA42" s="14">
        <v>0</v>
      </c>
      <c r="BB42" s="14">
        <v>177</v>
      </c>
      <c r="BC42" s="14">
        <v>177</v>
      </c>
      <c r="BD42" s="14">
        <v>1580</v>
      </c>
      <c r="BE42" s="14">
        <v>1580</v>
      </c>
      <c r="BF42" s="14">
        <v>1757</v>
      </c>
      <c r="BG42" s="14">
        <v>3026</v>
      </c>
      <c r="BH42" s="14">
        <v>757530</v>
      </c>
      <c r="BI42" s="14">
        <v>0</v>
      </c>
      <c r="BJ42" s="14">
        <v>0</v>
      </c>
      <c r="BK42" s="14">
        <v>-66</v>
      </c>
      <c r="BL42" s="14">
        <v>-66</v>
      </c>
      <c r="BM42" s="14">
        <v>-7051</v>
      </c>
      <c r="BN42" s="14">
        <v>0</v>
      </c>
      <c r="BO42" s="14">
        <v>0</v>
      </c>
      <c r="BP42" s="14">
        <v>-7051</v>
      </c>
      <c r="BQ42" s="14">
        <v>-7117</v>
      </c>
      <c r="BR42" s="14">
        <v>-4091</v>
      </c>
      <c r="BS42" s="14">
        <v>750413</v>
      </c>
      <c r="BU42" s="159">
        <f t="shared" si="26"/>
        <v>3.6965669117936216E-3</v>
      </c>
      <c r="BV42" s="159">
        <f t="shared" si="27"/>
        <v>1.948051948051948E-2</v>
      </c>
      <c r="BW42" s="159">
        <f t="shared" si="28"/>
        <v>4.6827261538991164E-3</v>
      </c>
      <c r="BX42" s="159">
        <f t="shared" si="29"/>
        <v>1.8215595444894808E-3</v>
      </c>
      <c r="BY42" s="159">
        <f t="shared" si="30"/>
        <v>2.6415120814974884E-3</v>
      </c>
      <c r="BZ42" s="159">
        <f t="shared" si="31"/>
        <v>1.4006944784075903E-3</v>
      </c>
      <c r="CA42" s="159">
        <f t="shared" si="32"/>
        <v>3.6402858298503439E-3</v>
      </c>
      <c r="CB42" s="159">
        <f t="shared" si="33"/>
        <v>2.6382987212480299E-3</v>
      </c>
      <c r="CC42" s="159">
        <f t="shared" si="34"/>
        <v>1.0475793499981611E-2</v>
      </c>
      <c r="CD42" s="159">
        <f t="shared" si="35"/>
        <v>4.3002463306371468E-3</v>
      </c>
      <c r="CE42" s="159">
        <f t="shared" si="36"/>
        <v>4.4082967091864083E-3</v>
      </c>
      <c r="CF42" s="159">
        <f t="shared" si="37"/>
        <v>4.0512787253821044E-3</v>
      </c>
      <c r="CG42" s="159">
        <f t="shared" si="38"/>
        <v>9.5523966646680492E-3</v>
      </c>
      <c r="CH42" s="159">
        <f t="shared" si="39"/>
        <v>6.301214796144549E-3</v>
      </c>
      <c r="CI42" s="159">
        <f t="shared" si="40"/>
        <v>2.6772948833306653E-3</v>
      </c>
      <c r="CJ42" s="159">
        <f t="shared" si="41"/>
        <v>5.2155658562981217E-4</v>
      </c>
      <c r="CK42" s="159">
        <f t="shared" si="42"/>
        <v>1.3945775368721235E-3</v>
      </c>
      <c r="CL42" s="159">
        <f t="shared" si="43"/>
        <v>1.4106771959423536E-3</v>
      </c>
      <c r="CM42" s="159">
        <f t="shared" si="44"/>
        <v>1.6027922001571851E-3</v>
      </c>
      <c r="CN42" s="159">
        <f t="shared" si="45"/>
        <v>1.5400726914310354E-3</v>
      </c>
      <c r="CO42" s="159">
        <f t="shared" si="46"/>
        <v>1.5760408529074867E-2</v>
      </c>
      <c r="CP42" s="159">
        <f t="shared" si="47"/>
        <v>2.865382986573183E-3</v>
      </c>
      <c r="CQ42" s="159">
        <f t="shared" si="48"/>
        <v>9.8013082709070571E-3</v>
      </c>
      <c r="CR42" s="159">
        <f t="shared" si="49"/>
        <v>1.2482659947691295E-2</v>
      </c>
      <c r="CS42" s="159">
        <f t="shared" si="50"/>
        <v>5.2206559904482237E-3</v>
      </c>
      <c r="CT42" s="159">
        <f t="shared" si="51"/>
        <v>4.7002063732700071E-3</v>
      </c>
      <c r="CU42" s="159">
        <f t="shared" si="52"/>
        <v>3.3314041131947093E-3</v>
      </c>
      <c r="CV42" s="159">
        <f t="shared" si="53"/>
        <v>9.2404067272937023E-3</v>
      </c>
      <c r="CW42" s="159">
        <f t="shared" si="54"/>
        <v>2.403073122424423E-3</v>
      </c>
      <c r="CX42" s="159">
        <f t="shared" si="55"/>
        <v>1.1937192555821594E-3</v>
      </c>
      <c r="CY42" s="159">
        <f t="shared" si="56"/>
        <v>9.6468990679871355E-3</v>
      </c>
      <c r="CZ42" s="159">
        <f t="shared" si="57"/>
        <v>4.2427119728136739E-3</v>
      </c>
      <c r="DA42" s="159">
        <f t="shared" si="58"/>
        <v>4.5406744012483884E-3</v>
      </c>
      <c r="DB42" s="159">
        <f t="shared" si="59"/>
        <v>3.6041024851108786E-3</v>
      </c>
      <c r="DC42" s="159">
        <f t="shared" si="60"/>
        <v>2.4643293214721787E-3</v>
      </c>
      <c r="DD42" s="159">
        <f t="shared" si="61"/>
        <v>4.8992040518487591E-4</v>
      </c>
      <c r="DE42" s="159">
        <f t="shared" si="62"/>
        <v>0</v>
      </c>
      <c r="DF42" s="159">
        <f t="shared" si="63"/>
        <v>1.0030133059810303E-4</v>
      </c>
      <c r="DH42" s="14">
        <v>0</v>
      </c>
      <c r="DI42" s="14">
        <v>0</v>
      </c>
      <c r="DJ42" s="14">
        <v>0</v>
      </c>
      <c r="DK42" s="14">
        <v>0</v>
      </c>
      <c r="DL42" s="14">
        <v>0</v>
      </c>
      <c r="DM42" s="14">
        <v>0</v>
      </c>
      <c r="DN42" s="14">
        <v>0</v>
      </c>
      <c r="DO42" s="14">
        <v>0</v>
      </c>
      <c r="DP42" s="14">
        <v>0</v>
      </c>
      <c r="DQ42" s="14">
        <v>0</v>
      </c>
      <c r="DR42" s="14">
        <v>0</v>
      </c>
      <c r="DS42" s="14">
        <v>0</v>
      </c>
      <c r="DT42" s="14">
        <v>0</v>
      </c>
      <c r="DU42" s="14">
        <v>0</v>
      </c>
      <c r="DV42" s="14">
        <v>0</v>
      </c>
      <c r="DW42" s="14">
        <v>0</v>
      </c>
      <c r="DX42" s="14">
        <v>0</v>
      </c>
      <c r="DY42" s="14">
        <v>0</v>
      </c>
      <c r="DZ42" s="14">
        <v>0</v>
      </c>
      <c r="EA42" s="14">
        <v>0</v>
      </c>
      <c r="EB42" s="14">
        <v>0</v>
      </c>
      <c r="EC42" s="14">
        <v>0</v>
      </c>
      <c r="ED42" s="14">
        <v>0</v>
      </c>
      <c r="EE42" s="14">
        <v>0</v>
      </c>
      <c r="EF42" s="14">
        <v>0</v>
      </c>
      <c r="EG42" s="14">
        <v>0</v>
      </c>
      <c r="EH42" s="14">
        <v>0</v>
      </c>
      <c r="EI42" s="14">
        <v>0</v>
      </c>
      <c r="EJ42" s="14">
        <v>0</v>
      </c>
      <c r="EK42" s="14">
        <v>0</v>
      </c>
      <c r="EL42" s="14">
        <v>0</v>
      </c>
      <c r="EM42" s="14">
        <v>0</v>
      </c>
      <c r="EN42" s="14">
        <v>0</v>
      </c>
      <c r="EO42" s="14">
        <v>0</v>
      </c>
      <c r="EP42" s="14">
        <v>0</v>
      </c>
      <c r="EQ42" s="14">
        <v>0</v>
      </c>
      <c r="ER42" s="14">
        <v>1</v>
      </c>
      <c r="ES42" s="14">
        <v>0</v>
      </c>
      <c r="EU42" s="14">
        <f>IF(EU$5=$C42,-'1'!$BQ42/('1'!$AQ42+'1'!$BG42-'1'!$BE42-'1'!$BC42),0)</f>
        <v>0</v>
      </c>
      <c r="EV42" s="14">
        <f>IF(EV$5=$C42,-'1'!$BQ42/('1'!$AQ42+'1'!$BG42-'1'!$BE42-'1'!$BC42),0)</f>
        <v>0</v>
      </c>
      <c r="EW42" s="14">
        <f>IF(EW$5=$C42,-'1'!$BQ42/('1'!$AQ42+'1'!$BG42-'1'!$BE42-'1'!$BC42),0)</f>
        <v>0</v>
      </c>
      <c r="EX42" s="14">
        <f>IF(EX$5=$C42,-'1'!$BQ42/('1'!$AQ42+'1'!$BG42-'1'!$BE42-'1'!$BC42),0)</f>
        <v>0</v>
      </c>
      <c r="EY42" s="14">
        <f>IF(EY$5=$C42,-'1'!$BQ42/('1'!$AQ42+'1'!$BG42-'1'!$BE42-'1'!$BC42),0)</f>
        <v>0</v>
      </c>
      <c r="EZ42" s="14">
        <f>IF(EZ$5=$C42,-'1'!$BQ42/('1'!$AQ42+'1'!$BG42-'1'!$BE42-'1'!$BC42),0)</f>
        <v>0</v>
      </c>
      <c r="FA42" s="14">
        <f>IF(FA$5=$C42,-'1'!$BQ42/('1'!$AQ42+'1'!$BG42-'1'!$BE42-'1'!$BC42),0)</f>
        <v>0</v>
      </c>
      <c r="FB42" s="14">
        <f>IF(FB$5=$C42,-'1'!$BQ42/('1'!$AQ42+'1'!$BG42-'1'!$BE42-'1'!$BC42),0)</f>
        <v>0</v>
      </c>
      <c r="FC42" s="14">
        <f>IF(FC$5=$C42,-'1'!$BQ42/('1'!$AQ42+'1'!$BG42-'1'!$BE42-'1'!$BC42),0)</f>
        <v>0</v>
      </c>
      <c r="FD42" s="14">
        <f>IF(FD$5=$C42,-'1'!$BQ42/('1'!$AQ42+'1'!$BG42-'1'!$BE42-'1'!$BC42),0)</f>
        <v>0</v>
      </c>
      <c r="FE42" s="14">
        <f>IF(FE$5=$C42,-'1'!$BQ42/('1'!$AQ42+'1'!$BG42-'1'!$BE42-'1'!$BC42),0)</f>
        <v>0</v>
      </c>
      <c r="FF42" s="14">
        <f>IF(FF$5=$C42,-'1'!$BQ42/('1'!$AQ42+'1'!$BG42-'1'!$BE42-'1'!$BC42),0)</f>
        <v>0</v>
      </c>
      <c r="FG42" s="14">
        <f>IF(FG$5=$C42,-'1'!$BQ42/('1'!$AQ42+'1'!$BG42-'1'!$BE42-'1'!$BC42),0)</f>
        <v>0</v>
      </c>
      <c r="FH42" s="14">
        <f>IF(FH$5=$C42,-'1'!$BQ42/('1'!$AQ42+'1'!$BG42-'1'!$BE42-'1'!$BC42),0)</f>
        <v>0</v>
      </c>
      <c r="FI42" s="14">
        <f>IF(FI$5=$C42,-'1'!$BQ42/('1'!$AQ42+'1'!$BG42-'1'!$BE42-'1'!$BC42),0)</f>
        <v>0</v>
      </c>
      <c r="FJ42" s="14">
        <f>IF(FJ$5=$C42,-'1'!$BQ42/('1'!$AQ42+'1'!$BG42-'1'!$BE42-'1'!$BC42),0)</f>
        <v>0</v>
      </c>
      <c r="FK42" s="14">
        <f>IF(FK$5=$C42,-'1'!$BQ42/('1'!$AQ42+'1'!$BG42-'1'!$BE42-'1'!$BC42),0)</f>
        <v>0</v>
      </c>
      <c r="FL42" s="14">
        <f>IF(FL$5=$C42,-'1'!$BQ42/('1'!$AQ42+'1'!$BG42-'1'!$BE42-'1'!$BC42),0)</f>
        <v>0</v>
      </c>
      <c r="FM42" s="14">
        <f>IF(FM$5=$C42,-'1'!$BQ42/('1'!$AQ42+'1'!$BG42-'1'!$BE42-'1'!$BC42),0)</f>
        <v>0</v>
      </c>
      <c r="FN42" s="14">
        <f>IF(FN$5=$C42,-'1'!$BQ42/('1'!$AQ42+'1'!$BG42-'1'!$BE42-'1'!$BC42),0)</f>
        <v>0</v>
      </c>
      <c r="FO42" s="14">
        <f>IF(FO$5=$C42,-'1'!$BQ42/('1'!$AQ42+'1'!$BG42-'1'!$BE42-'1'!$BC42),0)</f>
        <v>0</v>
      </c>
      <c r="FP42" s="14">
        <f>IF(FP$5=$C42,-'1'!$BQ42/('1'!$AQ42+'1'!$BG42-'1'!$BE42-'1'!$BC42),0)</f>
        <v>0</v>
      </c>
      <c r="FQ42" s="14">
        <f>IF(FQ$5=$C42,-'1'!$BQ42/('1'!$AQ42+'1'!$BG42-'1'!$BE42-'1'!$BC42),0)</f>
        <v>0</v>
      </c>
      <c r="FR42" s="14">
        <f>IF(FR$5=$C42,-'1'!$BQ42/('1'!$AQ42+'1'!$BG42-'1'!$BE42-'1'!$BC42),0)</f>
        <v>0</v>
      </c>
      <c r="FS42" s="14">
        <f>IF(FS$5=$C42,-'1'!$BQ42/('1'!$AQ42+'1'!$BG42-'1'!$BE42-'1'!$BC42),0)</f>
        <v>0</v>
      </c>
      <c r="FT42" s="14">
        <f>IF(FT$5=$C42,-'1'!$BQ42/('1'!$AQ42+'1'!$BG42-'1'!$BE42-'1'!$BC42),0)</f>
        <v>0</v>
      </c>
      <c r="FU42" s="14">
        <f>IF(FU$5=$C42,-'1'!$BQ42/('1'!$AQ42+'1'!$BG42-'1'!$BE42-'1'!$BC42),0)</f>
        <v>0</v>
      </c>
      <c r="FV42" s="14">
        <f>IF(FV$5=$C42,-'1'!$BQ42/('1'!$AQ42+'1'!$BG42-'1'!$BE42-'1'!$BC42),0)</f>
        <v>0</v>
      </c>
      <c r="FW42" s="14">
        <f>IF(FW$5=$C42,-'1'!$BQ42/('1'!$AQ42+'1'!$BG42-'1'!$BE42-'1'!$BC42),0)</f>
        <v>0</v>
      </c>
      <c r="FX42" s="14">
        <f>IF(FX$5=$C42,-'1'!$BQ42/('1'!$AQ42+'1'!$BG42-'1'!$BE42-'1'!$BC42),0)</f>
        <v>0</v>
      </c>
      <c r="FY42" s="14">
        <f>IF(FY$5=$C42,-'1'!$BQ42/('1'!$AQ42+'1'!$BG42-'1'!$BE42-'1'!$BC42),0)</f>
        <v>0</v>
      </c>
      <c r="FZ42" s="14">
        <f>IF(FZ$5=$C42,-'1'!$BQ42/('1'!$AQ42+'1'!$BG42-'1'!$BE42-'1'!$BC42),0)</f>
        <v>0</v>
      </c>
      <c r="GA42" s="14">
        <f>IF(GA$5=$C42,-'1'!$BQ42/('1'!$AQ42+'1'!$BG42-'1'!$BE42-'1'!$BC42),0)</f>
        <v>0</v>
      </c>
      <c r="GB42" s="14">
        <f>IF(GB$5=$C42,-'1'!$BQ42/('1'!$AQ42+'1'!$BG42-'1'!$BE42-'1'!$BC42),0)</f>
        <v>0</v>
      </c>
      <c r="GC42" s="14">
        <f>IF(GC$5=$C42,-'1'!$BQ42/('1'!$AQ42+'1'!$BG42-'1'!$BE42-'1'!$BC42),0)</f>
        <v>0</v>
      </c>
      <c r="GD42" s="14">
        <f>IF(GD$5=$C42,-'1'!$BQ42/('1'!$AQ42+'1'!$BG42-'1'!$BE42-'1'!$BC42),0)</f>
        <v>0</v>
      </c>
      <c r="GE42" s="14">
        <f>IF(GE$5=$C42,-'1'!$BQ42/('1'!$AQ42+'1'!$BG42-'1'!$BE42-'1'!$BC42),0)</f>
        <v>9.4168487098639404E-3</v>
      </c>
      <c r="GF42" s="14">
        <f>IF(GF$5=$C42,-'1'!$BQ42/('1'!$AQ42+'1'!$BG42-'1'!$BE42-'1'!$BC42),0)</f>
        <v>0</v>
      </c>
      <c r="GH42" s="159">
        <v>4.5061780388688322E-3</v>
      </c>
      <c r="GI42" s="159">
        <v>2.1422365264707449E-2</v>
      </c>
      <c r="GJ42" s="159">
        <v>5.5667519643478498E-3</v>
      </c>
      <c r="GK42" s="159">
        <v>2.7998995567570504E-3</v>
      </c>
      <c r="GL42" s="159">
        <v>3.6211689490089497E-3</v>
      </c>
      <c r="GM42" s="159">
        <v>2.3241205452386496E-3</v>
      </c>
      <c r="GN42" s="159">
        <v>4.37527269029667E-3</v>
      </c>
      <c r="GO42" s="159">
        <v>3.3851874485911512E-3</v>
      </c>
      <c r="GP42" s="159">
        <v>1.1886961222608254E-2</v>
      </c>
      <c r="GQ42" s="159">
        <v>5.0875788239081671E-3</v>
      </c>
      <c r="GR42" s="159">
        <v>5.0240337277891352E-3</v>
      </c>
      <c r="GS42" s="159">
        <v>4.8684178409449993E-3</v>
      </c>
      <c r="GT42" s="159">
        <v>1.0437516130228988E-2</v>
      </c>
      <c r="GU42" s="159">
        <v>7.0691243403358276E-3</v>
      </c>
      <c r="GV42" s="159">
        <v>3.4088689376971211E-3</v>
      </c>
      <c r="GW42" s="159">
        <v>1.1803463665107916E-3</v>
      </c>
      <c r="GX42" s="159">
        <v>2.0200522203577881E-3</v>
      </c>
      <c r="GY42" s="159">
        <v>2.0095907572993716E-3</v>
      </c>
      <c r="GZ42" s="159">
        <v>2.2870615373876794E-3</v>
      </c>
      <c r="HA42" s="159">
        <v>2.5210488046775357E-3</v>
      </c>
      <c r="HB42" s="159">
        <v>1.6913284361934167E-2</v>
      </c>
      <c r="HC42" s="159">
        <v>3.7981996812878E-3</v>
      </c>
      <c r="HD42" s="159">
        <v>1.2431146205433301E-2</v>
      </c>
      <c r="HE42" s="159">
        <v>1.3412705614754146E-2</v>
      </c>
      <c r="HF42" s="159">
        <v>6.0004112313430252E-3</v>
      </c>
      <c r="HG42" s="159">
        <v>5.8074767339731138E-3</v>
      </c>
      <c r="HH42" s="159">
        <v>4.1369302571496753E-3</v>
      </c>
      <c r="HI42" s="159">
        <v>1.1195629000353799E-2</v>
      </c>
      <c r="HJ42" s="159">
        <v>4.1462001170926299E-3</v>
      </c>
      <c r="HK42" s="159">
        <v>2.7401595117127627E-3</v>
      </c>
      <c r="HL42" s="159">
        <v>1.0567218152079262E-2</v>
      </c>
      <c r="HM42" s="159">
        <v>5.1313298062854694E-3</v>
      </c>
      <c r="HN42" s="159">
        <v>5.929289922868365E-3</v>
      </c>
      <c r="HO42" s="159">
        <v>5.1032713108356146E-3</v>
      </c>
      <c r="HP42" s="159">
        <v>3.7880598656879162E-3</v>
      </c>
      <c r="HQ42" s="159">
        <v>2.1187769813473495E-3</v>
      </c>
      <c r="HR42" s="159">
        <v>1.0016450712076392</v>
      </c>
      <c r="HS42" s="159">
        <v>1.7609361682847297E-3</v>
      </c>
      <c r="HU42" s="159">
        <v>3.3390324908454854E-4</v>
      </c>
      <c r="HV42" s="159">
        <v>1.9465485740206091E-4</v>
      </c>
      <c r="HW42" s="159">
        <v>5.267794255000201E-4</v>
      </c>
      <c r="HX42" s="159">
        <v>5.8392696810018214E-5</v>
      </c>
      <c r="HY42" s="159">
        <v>1.8742844988054247E-4</v>
      </c>
      <c r="HZ42" s="159">
        <v>1.3624277615319642E-4</v>
      </c>
      <c r="IA42" s="159">
        <v>6.8505270452726114E-5</v>
      </c>
      <c r="IB42" s="159">
        <v>2.6654708925089417E-4</v>
      </c>
      <c r="IC42" s="159">
        <v>2.1112368287921307E-3</v>
      </c>
      <c r="ID42" s="159">
        <v>5.9632973187399786E-4</v>
      </c>
      <c r="IE42" s="159">
        <v>1.4729915926230336E-4</v>
      </c>
      <c r="IF42" s="159">
        <v>2.8913164545746117E-4</v>
      </c>
      <c r="IG42" s="159">
        <v>1.3874139139971166E-3</v>
      </c>
      <c r="IH42" s="159">
        <v>5.3671615207636692E-4</v>
      </c>
      <c r="II42" s="159">
        <v>4.2107137618530423E-4</v>
      </c>
      <c r="IJ42" s="159">
        <v>5.0060888929402396E-5</v>
      </c>
      <c r="IK42" s="159">
        <v>2.5549335613391525E-4</v>
      </c>
      <c r="IL42" s="159">
        <v>3.5942692909933396E-4</v>
      </c>
      <c r="IM42" s="159">
        <v>4.0491667428041483E-4</v>
      </c>
      <c r="IN42" s="159">
        <v>6.4883810807512599E-4</v>
      </c>
      <c r="IO42" s="159">
        <v>1.6913284361934167E-2</v>
      </c>
      <c r="IP42" s="159">
        <v>1.9152753400695328E-3</v>
      </c>
      <c r="IQ42" s="159">
        <v>1.1358840746800396E-2</v>
      </c>
      <c r="IR42" s="159">
        <v>7.803670390495245E-3</v>
      </c>
      <c r="IS42" s="159">
        <v>4.9065236613239612E-3</v>
      </c>
      <c r="IT42" s="159">
        <v>5.5198239556820596E-3</v>
      </c>
      <c r="IU42" s="159">
        <v>4.0284336942874067E-3</v>
      </c>
      <c r="IV42" s="159">
        <v>6.0199863190671882E-3</v>
      </c>
      <c r="IW42" s="159">
        <v>3.4419180504883327E-3</v>
      </c>
      <c r="IX42" s="159">
        <v>2.7401595117127627E-3</v>
      </c>
      <c r="IY42" s="159">
        <v>1.0151726581404461E-2</v>
      </c>
      <c r="IZ42" s="159">
        <v>5.057483915937684E-3</v>
      </c>
      <c r="JA42" s="159">
        <v>4.6629695506278847E-3</v>
      </c>
      <c r="JB42" s="159">
        <v>4.7172597733692086E-3</v>
      </c>
      <c r="JC42" s="159">
        <v>3.082829875116367E-3</v>
      </c>
      <c r="JD42" s="159">
        <v>2.1187769813473495E-3</v>
      </c>
      <c r="JE42" s="159">
        <v>0.99221273111109598</v>
      </c>
      <c r="JF42" s="159">
        <v>1.1288653824999529E-3</v>
      </c>
    </row>
    <row r="43" spans="1:266">
      <c r="A43" s="15"/>
      <c r="B43" s="15" t="s">
        <v>167</v>
      </c>
      <c r="C43" s="15" t="s">
        <v>32</v>
      </c>
      <c r="D43" s="14">
        <v>3833</v>
      </c>
      <c r="E43" s="14">
        <v>1421</v>
      </c>
      <c r="F43" s="14">
        <v>95691</v>
      </c>
      <c r="G43" s="14">
        <v>6697</v>
      </c>
      <c r="H43" s="14">
        <v>20196</v>
      </c>
      <c r="I43" s="14">
        <v>28724</v>
      </c>
      <c r="J43" s="14">
        <v>1560</v>
      </c>
      <c r="K43" s="14">
        <v>9596</v>
      </c>
      <c r="L43" s="14">
        <v>8342</v>
      </c>
      <c r="M43" s="14">
        <v>2617</v>
      </c>
      <c r="N43" s="14">
        <v>2788</v>
      </c>
      <c r="O43" s="14">
        <v>16512</v>
      </c>
      <c r="P43" s="14">
        <v>15301</v>
      </c>
      <c r="Q43" s="14">
        <v>24163</v>
      </c>
      <c r="R43" s="14">
        <v>42961</v>
      </c>
      <c r="S43" s="14">
        <v>18191</v>
      </c>
      <c r="T43" s="14">
        <v>25908</v>
      </c>
      <c r="U43" s="14">
        <v>30681</v>
      </c>
      <c r="V43" s="14">
        <v>62984</v>
      </c>
      <c r="W43" s="14">
        <v>175861</v>
      </c>
      <c r="X43" s="14">
        <v>440766</v>
      </c>
      <c r="Y43" s="14">
        <v>91372</v>
      </c>
      <c r="Z43" s="14">
        <v>0</v>
      </c>
      <c r="AA43" s="14">
        <v>21462</v>
      </c>
      <c r="AB43" s="14">
        <v>5117436</v>
      </c>
      <c r="AC43" s="14">
        <v>1647843</v>
      </c>
      <c r="AD43" s="14">
        <v>358686</v>
      </c>
      <c r="AE43" s="14">
        <v>489259</v>
      </c>
      <c r="AF43" s="14">
        <v>1923194</v>
      </c>
      <c r="AG43" s="14">
        <v>0</v>
      </c>
      <c r="AH43" s="14">
        <v>578970</v>
      </c>
      <c r="AI43" s="14">
        <v>616506</v>
      </c>
      <c r="AJ43" s="14">
        <v>117191</v>
      </c>
      <c r="AK43" s="14">
        <v>2662864</v>
      </c>
      <c r="AL43" s="14">
        <v>1099971</v>
      </c>
      <c r="AM43" s="14">
        <v>0</v>
      </c>
      <c r="AN43" s="14">
        <v>0</v>
      </c>
      <c r="AO43" s="14">
        <v>0</v>
      </c>
      <c r="AP43" s="14">
        <v>15759547</v>
      </c>
      <c r="AQ43" s="14">
        <v>15759547</v>
      </c>
      <c r="AR43" s="14">
        <v>0</v>
      </c>
      <c r="AS43" s="14">
        <v>0</v>
      </c>
      <c r="AT43" s="14">
        <v>0</v>
      </c>
      <c r="AU43" s="14">
        <v>0</v>
      </c>
      <c r="AV43" s="14">
        <v>0</v>
      </c>
      <c r="AW43" s="14">
        <v>0</v>
      </c>
      <c r="AX43" s="14">
        <v>0</v>
      </c>
      <c r="AY43" s="14">
        <v>15759547</v>
      </c>
      <c r="AZ43" s="14">
        <v>20604657</v>
      </c>
      <c r="BA43" s="14">
        <v>0</v>
      </c>
      <c r="BB43" s="14">
        <v>0</v>
      </c>
      <c r="BC43" s="14">
        <v>20604657</v>
      </c>
      <c r="BD43" s="14">
        <v>0</v>
      </c>
      <c r="BE43" s="14">
        <v>0</v>
      </c>
      <c r="BF43" s="14">
        <v>20604657</v>
      </c>
      <c r="BG43" s="14">
        <v>20604657</v>
      </c>
      <c r="BH43" s="14">
        <v>36364204</v>
      </c>
      <c r="BI43" s="14">
        <v>-5656735</v>
      </c>
      <c r="BJ43" s="14">
        <v>0</v>
      </c>
      <c r="BK43" s="14">
        <v>0</v>
      </c>
      <c r="BL43" s="14">
        <v>-5656735</v>
      </c>
      <c r="BM43" s="14">
        <v>0</v>
      </c>
      <c r="BN43" s="14">
        <v>0</v>
      </c>
      <c r="BO43" s="14">
        <v>0</v>
      </c>
      <c r="BP43" s="14">
        <v>0</v>
      </c>
      <c r="BQ43" s="14">
        <v>-5656735</v>
      </c>
      <c r="BR43" s="14">
        <v>14947922</v>
      </c>
      <c r="BS43" s="14">
        <v>30707469</v>
      </c>
      <c r="BU43" s="159">
        <f t="shared" si="26"/>
        <v>3.7683353651342955E-2</v>
      </c>
      <c r="BV43" s="159">
        <f t="shared" si="27"/>
        <v>0.14882697947214077</v>
      </c>
      <c r="BW43" s="159">
        <f t="shared" si="28"/>
        <v>8.2355219333350549E-2</v>
      </c>
      <c r="BX43" s="159">
        <f t="shared" si="29"/>
        <v>8.0787975294344727E-2</v>
      </c>
      <c r="BY43" s="159">
        <f t="shared" si="30"/>
        <v>7.0847248337215507E-2</v>
      </c>
      <c r="BZ43" s="159">
        <f t="shared" si="31"/>
        <v>5.6192106421479926E-2</v>
      </c>
      <c r="CA43" s="159">
        <f t="shared" si="32"/>
        <v>5.2581906431171631E-2</v>
      </c>
      <c r="CB43" s="159">
        <f t="shared" si="33"/>
        <v>4.7858439563508687E-2</v>
      </c>
      <c r="CC43" s="159">
        <f t="shared" si="34"/>
        <v>5.1134622221677355E-2</v>
      </c>
      <c r="CD43" s="159">
        <f t="shared" si="35"/>
        <v>1.5761547125038394E-2</v>
      </c>
      <c r="CE43" s="159">
        <f t="shared" si="36"/>
        <v>3.7356629863865363E-2</v>
      </c>
      <c r="CF43" s="159">
        <f t="shared" si="37"/>
        <v>7.1392437901290615E-2</v>
      </c>
      <c r="CG43" s="159">
        <f t="shared" si="38"/>
        <v>5.6982932306466207E-2</v>
      </c>
      <c r="CH43" s="159">
        <f t="shared" si="39"/>
        <v>6.7370023504088813E-2</v>
      </c>
      <c r="CI43" s="159">
        <f t="shared" si="40"/>
        <v>7.9051041568913197E-2</v>
      </c>
      <c r="CJ43" s="159">
        <f t="shared" si="41"/>
        <v>5.9297724057449458E-2</v>
      </c>
      <c r="CK43" s="159">
        <f t="shared" si="42"/>
        <v>3.860119105265275E-2</v>
      </c>
      <c r="CL43" s="159">
        <f t="shared" si="43"/>
        <v>5.4373099307421298E-2</v>
      </c>
      <c r="CM43" s="159">
        <f t="shared" si="44"/>
        <v>3.2480779901769674E-2</v>
      </c>
      <c r="CN43" s="159">
        <f t="shared" si="45"/>
        <v>0.13541936179387667</v>
      </c>
      <c r="CO43" s="159">
        <f t="shared" si="46"/>
        <v>5.2811393187667442E-2</v>
      </c>
      <c r="CP43" s="159">
        <f t="shared" si="47"/>
        <v>6.5585113789870961E-2</v>
      </c>
      <c r="CQ43" s="159">
        <f t="shared" si="48"/>
        <v>0</v>
      </c>
      <c r="CR43" s="159">
        <f t="shared" si="49"/>
        <v>4.6738110222845533E-2</v>
      </c>
      <c r="CS43" s="159">
        <f t="shared" si="50"/>
        <v>0.21196405094441054</v>
      </c>
      <c r="CT43" s="159">
        <f t="shared" si="51"/>
        <v>0.14776690204613888</v>
      </c>
      <c r="CU43" s="159">
        <f t="shared" si="52"/>
        <v>2.4254618108743506E-2</v>
      </c>
      <c r="CV43" s="159">
        <f t="shared" si="53"/>
        <v>6.4799795823142256E-2</v>
      </c>
      <c r="CW43" s="159">
        <f t="shared" si="54"/>
        <v>8.5328750980538312E-2</v>
      </c>
      <c r="CX43" s="159">
        <f t="shared" si="55"/>
        <v>0</v>
      </c>
      <c r="CY43" s="159">
        <f t="shared" si="56"/>
        <v>8.2220891408692945E-2</v>
      </c>
      <c r="CZ43" s="159">
        <f t="shared" si="57"/>
        <v>8.4690218148339547E-2</v>
      </c>
      <c r="DA43" s="159">
        <f t="shared" si="58"/>
        <v>0.19877705407422486</v>
      </c>
      <c r="DB43" s="159">
        <f t="shared" si="59"/>
        <v>0.10368327258096965</v>
      </c>
      <c r="DC43" s="159">
        <f t="shared" si="60"/>
        <v>0.1096380354339538</v>
      </c>
      <c r="DD43" s="159">
        <f t="shared" si="61"/>
        <v>0</v>
      </c>
      <c r="DE43" s="159">
        <f t="shared" si="62"/>
        <v>0</v>
      </c>
      <c r="DF43" s="159">
        <f t="shared" si="63"/>
        <v>0</v>
      </c>
      <c r="DH43" s="14">
        <v>0</v>
      </c>
      <c r="DI43" s="14">
        <v>0</v>
      </c>
      <c r="DJ43" s="14">
        <v>0</v>
      </c>
      <c r="DK43" s="14">
        <v>0</v>
      </c>
      <c r="DL43" s="14">
        <v>0</v>
      </c>
      <c r="DM43" s="14">
        <v>0</v>
      </c>
      <c r="DN43" s="14">
        <v>0</v>
      </c>
      <c r="DO43" s="14">
        <v>0</v>
      </c>
      <c r="DP43" s="14">
        <v>0</v>
      </c>
      <c r="DQ43" s="14">
        <v>0</v>
      </c>
      <c r="DR43" s="14">
        <v>0</v>
      </c>
      <c r="DS43" s="14">
        <v>0</v>
      </c>
      <c r="DT43" s="14">
        <v>0</v>
      </c>
      <c r="DU43" s="14">
        <v>0</v>
      </c>
      <c r="DV43" s="14">
        <v>0</v>
      </c>
      <c r="DW43" s="14">
        <v>0</v>
      </c>
      <c r="DX43" s="14">
        <v>0</v>
      </c>
      <c r="DY43" s="14">
        <v>0</v>
      </c>
      <c r="DZ43" s="14">
        <v>0</v>
      </c>
      <c r="EA43" s="14">
        <v>0</v>
      </c>
      <c r="EB43" s="14">
        <v>0</v>
      </c>
      <c r="EC43" s="14">
        <v>0</v>
      </c>
      <c r="ED43" s="14">
        <v>0</v>
      </c>
      <c r="EE43" s="14">
        <v>0</v>
      </c>
      <c r="EF43" s="14">
        <v>0</v>
      </c>
      <c r="EG43" s="14">
        <v>0</v>
      </c>
      <c r="EH43" s="14">
        <v>0</v>
      </c>
      <c r="EI43" s="14">
        <v>0</v>
      </c>
      <c r="EJ43" s="14">
        <v>0</v>
      </c>
      <c r="EK43" s="14">
        <v>0</v>
      </c>
      <c r="EL43" s="14">
        <v>0</v>
      </c>
      <c r="EM43" s="14">
        <v>0</v>
      </c>
      <c r="EN43" s="14">
        <v>0</v>
      </c>
      <c r="EO43" s="14">
        <v>0</v>
      </c>
      <c r="EP43" s="14">
        <v>0</v>
      </c>
      <c r="EQ43" s="14">
        <v>0</v>
      </c>
      <c r="ER43" s="14">
        <v>0</v>
      </c>
      <c r="ES43" s="14">
        <v>1</v>
      </c>
      <c r="EU43" s="14">
        <f>IF(EU$5=$C43,-'1'!$BQ43/('1'!$AQ43+'1'!$BG43-'1'!$BE43-'1'!$BC43),0)</f>
        <v>0</v>
      </c>
      <c r="EV43" s="14">
        <f>IF(EV$5=$C43,-'1'!$BQ43/('1'!$AQ43+'1'!$BG43-'1'!$BE43-'1'!$BC43),0)</f>
        <v>0</v>
      </c>
      <c r="EW43" s="14">
        <f>IF(EW$5=$C43,-'1'!$BQ43/('1'!$AQ43+'1'!$BG43-'1'!$BE43-'1'!$BC43),0)</f>
        <v>0</v>
      </c>
      <c r="EX43" s="14">
        <f>IF(EX$5=$C43,-'1'!$BQ43/('1'!$AQ43+'1'!$BG43-'1'!$BE43-'1'!$BC43),0)</f>
        <v>0</v>
      </c>
      <c r="EY43" s="14">
        <f>IF(EY$5=$C43,-'1'!$BQ43/('1'!$AQ43+'1'!$BG43-'1'!$BE43-'1'!$BC43),0)</f>
        <v>0</v>
      </c>
      <c r="EZ43" s="14">
        <f>IF(EZ$5=$C43,-'1'!$BQ43/('1'!$AQ43+'1'!$BG43-'1'!$BE43-'1'!$BC43),0)</f>
        <v>0</v>
      </c>
      <c r="FA43" s="14">
        <f>IF(FA$5=$C43,-'1'!$BQ43/('1'!$AQ43+'1'!$BG43-'1'!$BE43-'1'!$BC43),0)</f>
        <v>0</v>
      </c>
      <c r="FB43" s="14">
        <f>IF(FB$5=$C43,-'1'!$BQ43/('1'!$AQ43+'1'!$BG43-'1'!$BE43-'1'!$BC43),0)</f>
        <v>0</v>
      </c>
      <c r="FC43" s="14">
        <f>IF(FC$5=$C43,-'1'!$BQ43/('1'!$AQ43+'1'!$BG43-'1'!$BE43-'1'!$BC43),0)</f>
        <v>0</v>
      </c>
      <c r="FD43" s="14">
        <f>IF(FD$5=$C43,-'1'!$BQ43/('1'!$AQ43+'1'!$BG43-'1'!$BE43-'1'!$BC43),0)</f>
        <v>0</v>
      </c>
      <c r="FE43" s="14">
        <f>IF(FE$5=$C43,-'1'!$BQ43/('1'!$AQ43+'1'!$BG43-'1'!$BE43-'1'!$BC43),0)</f>
        <v>0</v>
      </c>
      <c r="FF43" s="14">
        <f>IF(FF$5=$C43,-'1'!$BQ43/('1'!$AQ43+'1'!$BG43-'1'!$BE43-'1'!$BC43),0)</f>
        <v>0</v>
      </c>
      <c r="FG43" s="14">
        <f>IF(FG$5=$C43,-'1'!$BQ43/('1'!$AQ43+'1'!$BG43-'1'!$BE43-'1'!$BC43),0)</f>
        <v>0</v>
      </c>
      <c r="FH43" s="14">
        <f>IF(FH$5=$C43,-'1'!$BQ43/('1'!$AQ43+'1'!$BG43-'1'!$BE43-'1'!$BC43),0)</f>
        <v>0</v>
      </c>
      <c r="FI43" s="14">
        <f>IF(FI$5=$C43,-'1'!$BQ43/('1'!$AQ43+'1'!$BG43-'1'!$BE43-'1'!$BC43),0)</f>
        <v>0</v>
      </c>
      <c r="FJ43" s="14">
        <f>IF(FJ$5=$C43,-'1'!$BQ43/('1'!$AQ43+'1'!$BG43-'1'!$BE43-'1'!$BC43),0)</f>
        <v>0</v>
      </c>
      <c r="FK43" s="14">
        <f>IF(FK$5=$C43,-'1'!$BQ43/('1'!$AQ43+'1'!$BG43-'1'!$BE43-'1'!$BC43),0)</f>
        <v>0</v>
      </c>
      <c r="FL43" s="14">
        <f>IF(FL$5=$C43,-'1'!$BQ43/('1'!$AQ43+'1'!$BG43-'1'!$BE43-'1'!$BC43),0)</f>
        <v>0</v>
      </c>
      <c r="FM43" s="14">
        <f>IF(FM$5=$C43,-'1'!$BQ43/('1'!$AQ43+'1'!$BG43-'1'!$BE43-'1'!$BC43),0)</f>
        <v>0</v>
      </c>
      <c r="FN43" s="14">
        <f>IF(FN$5=$C43,-'1'!$BQ43/('1'!$AQ43+'1'!$BG43-'1'!$BE43-'1'!$BC43),0)</f>
        <v>0</v>
      </c>
      <c r="FO43" s="14">
        <f>IF(FO$5=$C43,-'1'!$BQ43/('1'!$AQ43+'1'!$BG43-'1'!$BE43-'1'!$BC43),0)</f>
        <v>0</v>
      </c>
      <c r="FP43" s="14">
        <f>IF(FP$5=$C43,-'1'!$BQ43/('1'!$AQ43+'1'!$BG43-'1'!$BE43-'1'!$BC43),0)</f>
        <v>0</v>
      </c>
      <c r="FQ43" s="14">
        <f>IF(FQ$5=$C43,-'1'!$BQ43/('1'!$AQ43+'1'!$BG43-'1'!$BE43-'1'!$BC43),0)</f>
        <v>0</v>
      </c>
      <c r="FR43" s="14">
        <f>IF(FR$5=$C43,-'1'!$BQ43/('1'!$AQ43+'1'!$BG43-'1'!$BE43-'1'!$BC43),0)</f>
        <v>0</v>
      </c>
      <c r="FS43" s="14">
        <f>IF(FS$5=$C43,-'1'!$BQ43/('1'!$AQ43+'1'!$BG43-'1'!$BE43-'1'!$BC43),0)</f>
        <v>0</v>
      </c>
      <c r="FT43" s="14">
        <f>IF(FT$5=$C43,-'1'!$BQ43/('1'!$AQ43+'1'!$BG43-'1'!$BE43-'1'!$BC43),0)</f>
        <v>0</v>
      </c>
      <c r="FU43" s="14">
        <f>IF(FU$5=$C43,-'1'!$BQ43/('1'!$AQ43+'1'!$BG43-'1'!$BE43-'1'!$BC43),0)</f>
        <v>0</v>
      </c>
      <c r="FV43" s="14">
        <f>IF(FV$5=$C43,-'1'!$BQ43/('1'!$AQ43+'1'!$BG43-'1'!$BE43-'1'!$BC43),0)</f>
        <v>0</v>
      </c>
      <c r="FW43" s="14">
        <f>IF(FW$5=$C43,-'1'!$BQ43/('1'!$AQ43+'1'!$BG43-'1'!$BE43-'1'!$BC43),0)</f>
        <v>0</v>
      </c>
      <c r="FX43" s="14">
        <f>IF(FX$5=$C43,-'1'!$BQ43/('1'!$AQ43+'1'!$BG43-'1'!$BE43-'1'!$BC43),0)</f>
        <v>0</v>
      </c>
      <c r="FY43" s="14">
        <f>IF(FY$5=$C43,-'1'!$BQ43/('1'!$AQ43+'1'!$BG43-'1'!$BE43-'1'!$BC43),0)</f>
        <v>0</v>
      </c>
      <c r="FZ43" s="14">
        <f>IF(FZ$5=$C43,-'1'!$BQ43/('1'!$AQ43+'1'!$BG43-'1'!$BE43-'1'!$BC43),0)</f>
        <v>0</v>
      </c>
      <c r="GA43" s="14">
        <f>IF(GA$5=$C43,-'1'!$BQ43/('1'!$AQ43+'1'!$BG43-'1'!$BE43-'1'!$BC43),0)</f>
        <v>0</v>
      </c>
      <c r="GB43" s="14">
        <f>IF(GB$5=$C43,-'1'!$BQ43/('1'!$AQ43+'1'!$BG43-'1'!$BE43-'1'!$BC43),0)</f>
        <v>0</v>
      </c>
      <c r="GC43" s="14">
        <f>IF(GC$5=$C43,-'1'!$BQ43/('1'!$AQ43+'1'!$BG43-'1'!$BE43-'1'!$BC43),0)</f>
        <v>0</v>
      </c>
      <c r="GD43" s="14">
        <f>IF(GD$5=$C43,-'1'!$BQ43/('1'!$AQ43+'1'!$BG43-'1'!$BE43-'1'!$BC43),0)</f>
        <v>0</v>
      </c>
      <c r="GE43" s="14">
        <f>IF(GE$5=$C43,-'1'!$BQ43/('1'!$AQ43+'1'!$BG43-'1'!$BE43-'1'!$BC43),0)</f>
        <v>0</v>
      </c>
      <c r="GF43" s="14">
        <f>IF(GF$5=$C43,-'1'!$BQ43/('1'!$AQ43+'1'!$BG43-'1'!$BE43-'1'!$BC43),0)</f>
        <v>0.35894020304010005</v>
      </c>
      <c r="GH43" s="159">
        <v>3.8226707729472731E-2</v>
      </c>
      <c r="GI43" s="159">
        <v>0.11784364213209483</v>
      </c>
      <c r="GJ43" s="159">
        <v>6.8626697720364102E-2</v>
      </c>
      <c r="GK43" s="159">
        <v>7.0912235224250719E-2</v>
      </c>
      <c r="GL43" s="159">
        <v>6.2837658978969244E-2</v>
      </c>
      <c r="GM43" s="159">
        <v>5.220271250060201E-2</v>
      </c>
      <c r="GN43" s="159">
        <v>4.6282111199185509E-2</v>
      </c>
      <c r="GO43" s="159">
        <v>4.4597846756052606E-2</v>
      </c>
      <c r="GP43" s="159">
        <v>4.8943320851812959E-2</v>
      </c>
      <c r="GQ43" s="159">
        <v>1.9852294380854459E-2</v>
      </c>
      <c r="GR43" s="159">
        <v>3.3714866773196614E-2</v>
      </c>
      <c r="GS43" s="159">
        <v>5.7921048597408598E-2</v>
      </c>
      <c r="GT43" s="159">
        <v>4.9580434842235552E-2</v>
      </c>
      <c r="GU43" s="159">
        <v>5.5078391522938405E-2</v>
      </c>
      <c r="GV43" s="159">
        <v>6.3295724608670487E-2</v>
      </c>
      <c r="GW43" s="159">
        <v>4.7941429862156985E-2</v>
      </c>
      <c r="GX43" s="159">
        <v>3.5968375108182099E-2</v>
      </c>
      <c r="GY43" s="159">
        <v>4.6173996091808923E-2</v>
      </c>
      <c r="GZ43" s="159">
        <v>3.1713726472460367E-2</v>
      </c>
      <c r="HA43" s="159">
        <v>0.10273057449499512</v>
      </c>
      <c r="HB43" s="159">
        <v>5.4158785117552358E-2</v>
      </c>
      <c r="HC43" s="159">
        <v>5.3411536419447563E-2</v>
      </c>
      <c r="HD43" s="159">
        <v>2.9135567611100574E-2</v>
      </c>
      <c r="HE43" s="159">
        <v>4.4041121780444295E-2</v>
      </c>
      <c r="HF43" s="159">
        <v>0.14751553135225967</v>
      </c>
      <c r="HG43" s="159">
        <v>0.11263370994480884</v>
      </c>
      <c r="HH43" s="159">
        <v>2.7489660681931427E-2</v>
      </c>
      <c r="HI43" s="159">
        <v>6.5560750532529993E-2</v>
      </c>
      <c r="HJ43" s="159">
        <v>8.5457756832461637E-2</v>
      </c>
      <c r="HK43" s="159">
        <v>2.0747324251959822E-2</v>
      </c>
      <c r="HL43" s="159">
        <v>6.6832818516349632E-2</v>
      </c>
      <c r="HM43" s="159">
        <v>6.9806235677242617E-2</v>
      </c>
      <c r="HN43" s="159">
        <v>0.1522707750863371</v>
      </c>
      <c r="HO43" s="159">
        <v>9.4313552846837193E-2</v>
      </c>
      <c r="HP43" s="159">
        <v>9.1060909083673272E-2</v>
      </c>
      <c r="HQ43" s="159">
        <v>3.497919658833467E-2</v>
      </c>
      <c r="HR43" s="159">
        <v>1.6819788858854812E-2</v>
      </c>
      <c r="HS43" s="159">
        <v>1.0217240927843041</v>
      </c>
      <c r="HU43" s="159">
        <v>2.83256049862612E-3</v>
      </c>
      <c r="HV43" s="159">
        <v>1.070789199582611E-3</v>
      </c>
      <c r="HW43" s="159">
        <v>6.4941158921083845E-3</v>
      </c>
      <c r="HX43" s="159">
        <v>1.4788947130540452E-3</v>
      </c>
      <c r="HY43" s="159">
        <v>3.2524207465585578E-3</v>
      </c>
      <c r="HZ43" s="159">
        <v>3.0601865675082161E-3</v>
      </c>
      <c r="IA43" s="159">
        <v>7.2465621442405767E-4</v>
      </c>
      <c r="IB43" s="159">
        <v>3.5116005893944123E-3</v>
      </c>
      <c r="IC43" s="159">
        <v>8.6927970547433439E-3</v>
      </c>
      <c r="ID43" s="159">
        <v>2.3269444651325371E-3</v>
      </c>
      <c r="IE43" s="159">
        <v>9.8848292018091817E-4</v>
      </c>
      <c r="IF43" s="159">
        <v>3.4398871737639572E-3</v>
      </c>
      <c r="IG43" s="159">
        <v>6.5905129442550515E-3</v>
      </c>
      <c r="IH43" s="159">
        <v>4.1817714525223268E-3</v>
      </c>
      <c r="II43" s="159">
        <v>7.8184343120049123E-3</v>
      </c>
      <c r="IJ43" s="159">
        <v>2.0332935005686176E-3</v>
      </c>
      <c r="IK43" s="159">
        <v>4.5492293607367054E-3</v>
      </c>
      <c r="IL43" s="159">
        <v>8.2584862411621725E-3</v>
      </c>
      <c r="IM43" s="159">
        <v>5.6148102892478744E-3</v>
      </c>
      <c r="IN43" s="159">
        <v>2.643959588292431E-2</v>
      </c>
      <c r="IO43" s="159">
        <v>5.4158785117552358E-2</v>
      </c>
      <c r="IP43" s="159">
        <v>2.6933233416708901E-2</v>
      </c>
      <c r="IQ43" s="159">
        <v>2.6622345767076561E-2</v>
      </c>
      <c r="IR43" s="159">
        <v>2.5623644317086434E-2</v>
      </c>
      <c r="IS43" s="159">
        <v>0.12062314016278496</v>
      </c>
      <c r="IT43" s="159">
        <v>0.10705479829711854</v>
      </c>
      <c r="IU43" s="159">
        <v>2.6768707339030608E-2</v>
      </c>
      <c r="IV43" s="159">
        <v>3.5252581276240501E-2</v>
      </c>
      <c r="IW43" s="159">
        <v>7.0941726759234713E-2</v>
      </c>
      <c r="IX43" s="159">
        <v>2.0747324251959822E-2</v>
      </c>
      <c r="IY43" s="159">
        <v>6.4205024489733628E-2</v>
      </c>
      <c r="IZ43" s="159">
        <v>6.8801641581751227E-2</v>
      </c>
      <c r="JA43" s="159">
        <v>0.11975025625574565</v>
      </c>
      <c r="JB43" s="159">
        <v>8.7179673944293476E-2</v>
      </c>
      <c r="JC43" s="159">
        <v>7.4107934122478097E-2</v>
      </c>
      <c r="JD43" s="159">
        <v>3.497919658833467E-2</v>
      </c>
      <c r="JE43" s="159">
        <v>1.6661399451839122E-2</v>
      </c>
      <c r="JF43" s="159">
        <v>0.65498623946934387</v>
      </c>
    </row>
    <row r="44" spans="1:266">
      <c r="A44" s="15"/>
      <c r="B44" s="15" t="s">
        <v>168</v>
      </c>
      <c r="C44" s="15" t="s">
        <v>550</v>
      </c>
      <c r="D44" s="14">
        <v>36417</v>
      </c>
      <c r="E44" s="14">
        <v>4778</v>
      </c>
      <c r="F44" s="14">
        <v>737142</v>
      </c>
      <c r="G44" s="14">
        <v>48107</v>
      </c>
      <c r="H44" s="14">
        <v>171183</v>
      </c>
      <c r="I44" s="14">
        <v>308088</v>
      </c>
      <c r="J44" s="14">
        <v>19556</v>
      </c>
      <c r="K44" s="14">
        <v>126875</v>
      </c>
      <c r="L44" s="14">
        <v>89447</v>
      </c>
      <c r="M44" s="14">
        <v>111908</v>
      </c>
      <c r="N44" s="14">
        <v>54512</v>
      </c>
      <c r="O44" s="14">
        <v>122452</v>
      </c>
      <c r="P44" s="14">
        <v>157543</v>
      </c>
      <c r="Q44" s="14">
        <v>194882</v>
      </c>
      <c r="R44" s="14">
        <v>283369</v>
      </c>
      <c r="S44" s="14">
        <v>176819</v>
      </c>
      <c r="T44" s="14">
        <v>393978</v>
      </c>
      <c r="U44" s="14">
        <v>337594</v>
      </c>
      <c r="V44" s="14">
        <v>1437998</v>
      </c>
      <c r="W44" s="14">
        <v>497350</v>
      </c>
      <c r="X44" s="14">
        <v>4567787</v>
      </c>
      <c r="Y44" s="14">
        <v>774551</v>
      </c>
      <c r="Z44" s="14">
        <v>350385</v>
      </c>
      <c r="AA44" s="14">
        <v>121926</v>
      </c>
      <c r="AB44" s="14">
        <v>3635737</v>
      </c>
      <c r="AC44" s="14">
        <v>2542482</v>
      </c>
      <c r="AD44" s="14">
        <v>2256800</v>
      </c>
      <c r="AE44" s="14">
        <v>3881838</v>
      </c>
      <c r="AF44" s="14">
        <v>10027992</v>
      </c>
      <c r="AG44" s="14">
        <v>2394089</v>
      </c>
      <c r="AH44" s="14">
        <v>1614580</v>
      </c>
      <c r="AI44" s="14">
        <v>2475846</v>
      </c>
      <c r="AJ44" s="14">
        <v>226130</v>
      </c>
      <c r="AK44" s="14">
        <v>9945550</v>
      </c>
      <c r="AL44" s="14">
        <v>4490010</v>
      </c>
      <c r="AM44" s="14">
        <v>289843</v>
      </c>
      <c r="AN44" s="14">
        <v>349342</v>
      </c>
      <c r="AO44" s="14">
        <v>10615034</v>
      </c>
      <c r="AP44" s="14">
        <v>55254886</v>
      </c>
      <c r="AQ44" s="14">
        <v>65869920</v>
      </c>
      <c r="AR44" s="14">
        <v>3430066</v>
      </c>
      <c r="AS44" s="14">
        <v>42904446</v>
      </c>
      <c r="AT44" s="14">
        <v>12948437</v>
      </c>
      <c r="AU44" s="14">
        <v>3332147</v>
      </c>
      <c r="AV44" s="14">
        <v>14877846</v>
      </c>
      <c r="AW44" s="14">
        <v>84354</v>
      </c>
      <c r="AX44" s="14">
        <v>77577296</v>
      </c>
      <c r="AY44" s="14">
        <v>143447216</v>
      </c>
      <c r="AZ44" s="14">
        <v>44949040</v>
      </c>
      <c r="BA44" s="14">
        <v>596465</v>
      </c>
      <c r="BB44" s="14">
        <v>4883996</v>
      </c>
      <c r="BC44" s="14">
        <v>50429501</v>
      </c>
      <c r="BD44" s="14">
        <v>5497886</v>
      </c>
      <c r="BE44" s="14">
        <v>5497886</v>
      </c>
      <c r="BF44" s="14">
        <v>55927387</v>
      </c>
      <c r="BG44" s="14">
        <v>133504683</v>
      </c>
      <c r="BH44" s="14">
        <v>199374603</v>
      </c>
      <c r="BI44" s="14">
        <v>-28559478</v>
      </c>
      <c r="BJ44" s="14">
        <v>-560913</v>
      </c>
      <c r="BK44" s="14">
        <v>-2011550</v>
      </c>
      <c r="BL44" s="14">
        <v>-31131941</v>
      </c>
      <c r="BM44" s="14">
        <v>-9287733</v>
      </c>
      <c r="BN44" s="14">
        <v>-131730</v>
      </c>
      <c r="BO44" s="14">
        <v>-495572</v>
      </c>
      <c r="BP44" s="14">
        <v>-9915035</v>
      </c>
      <c r="BQ44" s="14">
        <v>-41046976</v>
      </c>
      <c r="BR44" s="14">
        <v>92457707</v>
      </c>
      <c r="BS44" s="14">
        <v>158327627</v>
      </c>
      <c r="BU44" s="159">
        <f t="shared" si="26"/>
        <v>0.35802626922018166</v>
      </c>
      <c r="BV44" s="159">
        <f t="shared" si="27"/>
        <v>0.50041893590280684</v>
      </c>
      <c r="BW44" s="159">
        <f t="shared" si="28"/>
        <v>0.63441171154888854</v>
      </c>
      <c r="BX44" s="159">
        <f t="shared" si="29"/>
        <v>0.58032956958116189</v>
      </c>
      <c r="BY44" s="159">
        <f t="shared" si="30"/>
        <v>0.60050725451126763</v>
      </c>
      <c r="BZ44" s="159">
        <f t="shared" si="31"/>
        <v>0.60270553137379568</v>
      </c>
      <c r="CA44" s="159">
        <f t="shared" si="32"/>
        <v>0.65916138600512342</v>
      </c>
      <c r="CB44" s="159">
        <f t="shared" si="33"/>
        <v>0.63276776986454408</v>
      </c>
      <c r="CC44" s="159">
        <f t="shared" si="34"/>
        <v>0.54829040444286437</v>
      </c>
      <c r="CD44" s="159">
        <f t="shared" si="35"/>
        <v>0.67399435065678137</v>
      </c>
      <c r="CE44" s="159">
        <f t="shared" si="36"/>
        <v>0.73041054775431447</v>
      </c>
      <c r="CF44" s="159">
        <f t="shared" si="37"/>
        <v>0.52944203039539961</v>
      </c>
      <c r="CG44" s="159">
        <f t="shared" si="38"/>
        <v>0.58671081003578895</v>
      </c>
      <c r="CH44" s="159">
        <f t="shared" si="39"/>
        <v>0.5433598857974522</v>
      </c>
      <c r="CI44" s="159">
        <f t="shared" si="40"/>
        <v>0.52141743903403936</v>
      </c>
      <c r="CJ44" s="159">
        <f t="shared" si="41"/>
        <v>0.57638196196548597</v>
      </c>
      <c r="CK44" s="159">
        <f t="shared" si="42"/>
        <v>0.58700092822842465</v>
      </c>
      <c r="CL44" s="159">
        <f t="shared" si="43"/>
        <v>0.59828662975749114</v>
      </c>
      <c r="CM44" s="159">
        <f t="shared" si="44"/>
        <v>0.74157399557324055</v>
      </c>
      <c r="CN44" s="159">
        <f t="shared" si="45"/>
        <v>0.38297757654161274</v>
      </c>
      <c r="CO44" s="159">
        <f t="shared" si="46"/>
        <v>0.54729991708642667</v>
      </c>
      <c r="CP44" s="159">
        <f t="shared" si="47"/>
        <v>0.55595823087005147</v>
      </c>
      <c r="CQ44" s="159">
        <f t="shared" si="48"/>
        <v>0.53676639551449978</v>
      </c>
      <c r="CR44" s="159">
        <f t="shared" si="49"/>
        <v>0.26552002735209507</v>
      </c>
      <c r="CS44" s="159">
        <f t="shared" si="50"/>
        <v>0.15059212126707169</v>
      </c>
      <c r="CT44" s="159">
        <f t="shared" si="51"/>
        <v>0.22799179815557141</v>
      </c>
      <c r="CU44" s="159">
        <f t="shared" si="52"/>
        <v>0.15260651976328138</v>
      </c>
      <c r="CV44" s="159">
        <f t="shared" si="53"/>
        <v>0.51412914186252046</v>
      </c>
      <c r="CW44" s="159">
        <f t="shared" si="54"/>
        <v>0.44492444974497131</v>
      </c>
      <c r="CX44" s="159">
        <f t="shared" si="55"/>
        <v>0.35893872630965035</v>
      </c>
      <c r="CY44" s="159">
        <f t="shared" si="56"/>
        <v>0.22929030321199279</v>
      </c>
      <c r="CZ44" s="159">
        <f t="shared" si="57"/>
        <v>0.34011013330234235</v>
      </c>
      <c r="DA44" s="159">
        <f t="shared" si="58"/>
        <v>0.38355722912002171</v>
      </c>
      <c r="DB44" s="159">
        <f t="shared" si="59"/>
        <v>0.38724740415494852</v>
      </c>
      <c r="DC44" s="159">
        <f t="shared" si="60"/>
        <v>0.44753532182103611</v>
      </c>
      <c r="DD44" s="159">
        <f t="shared" si="61"/>
        <v>1</v>
      </c>
      <c r="DE44" s="159">
        <f t="shared" si="62"/>
        <v>0.46553297983910191</v>
      </c>
      <c r="DF44" s="159">
        <f t="shared" si="63"/>
        <v>0.34568247874808566</v>
      </c>
    </row>
    <row r="45" spans="1:266">
      <c r="A45" s="15"/>
      <c r="B45" s="15" t="s">
        <v>169</v>
      </c>
      <c r="C45" s="15" t="s">
        <v>44</v>
      </c>
      <c r="D45" s="14">
        <v>40250</v>
      </c>
      <c r="E45" s="14">
        <v>6199</v>
      </c>
      <c r="F45" s="14">
        <v>832833</v>
      </c>
      <c r="G45" s="14">
        <v>54804</v>
      </c>
      <c r="H45" s="14">
        <v>191379</v>
      </c>
      <c r="I45" s="14">
        <v>336812</v>
      </c>
      <c r="J45" s="14">
        <v>21116</v>
      </c>
      <c r="K45" s="14">
        <v>136471</v>
      </c>
      <c r="L45" s="14">
        <v>97789</v>
      </c>
      <c r="M45" s="14">
        <v>114525</v>
      </c>
      <c r="N45" s="14">
        <v>57300</v>
      </c>
      <c r="O45" s="14">
        <v>138964</v>
      </c>
      <c r="P45" s="14">
        <v>172844</v>
      </c>
      <c r="Q45" s="14">
        <v>219045</v>
      </c>
      <c r="R45" s="14">
        <v>326330</v>
      </c>
      <c r="S45" s="14">
        <v>195010</v>
      </c>
      <c r="T45" s="14">
        <v>419886</v>
      </c>
      <c r="U45" s="14">
        <v>368275</v>
      </c>
      <c r="V45" s="14">
        <v>1500982</v>
      </c>
      <c r="W45" s="14">
        <v>673211</v>
      </c>
      <c r="X45" s="14">
        <v>5008553</v>
      </c>
      <c r="Y45" s="14">
        <v>865923</v>
      </c>
      <c r="Z45" s="14">
        <v>350385</v>
      </c>
      <c r="AA45" s="14">
        <v>143388</v>
      </c>
      <c r="AB45" s="14">
        <v>8753173</v>
      </c>
      <c r="AC45" s="14">
        <v>4190325</v>
      </c>
      <c r="AD45" s="14">
        <v>2615486</v>
      </c>
      <c r="AE45" s="14">
        <v>4371097</v>
      </c>
      <c r="AF45" s="14">
        <v>11951186</v>
      </c>
      <c r="AG45" s="14">
        <v>2394089</v>
      </c>
      <c r="AH45" s="14">
        <v>2193550</v>
      </c>
      <c r="AI45" s="14">
        <v>3092352</v>
      </c>
      <c r="AJ45" s="14">
        <v>343321</v>
      </c>
      <c r="AK45" s="14">
        <v>12608414</v>
      </c>
      <c r="AL45" s="14">
        <v>5589981</v>
      </c>
      <c r="AM45" s="14">
        <v>289843</v>
      </c>
      <c r="AN45" s="14">
        <v>349342</v>
      </c>
      <c r="AO45" s="14">
        <v>10615034</v>
      </c>
      <c r="AP45" s="14">
        <v>71014433</v>
      </c>
      <c r="AQ45" s="14">
        <v>81629467</v>
      </c>
      <c r="AR45" s="14">
        <v>3430066</v>
      </c>
      <c r="AS45" s="14">
        <v>42904446</v>
      </c>
      <c r="AT45" s="14">
        <v>12948437</v>
      </c>
      <c r="AU45" s="14">
        <v>3332147</v>
      </c>
      <c r="AV45" s="14">
        <v>14877846</v>
      </c>
      <c r="AW45" s="14">
        <v>84354</v>
      </c>
      <c r="AX45" s="14">
        <v>77577296</v>
      </c>
      <c r="AY45" s="14">
        <v>159206763</v>
      </c>
      <c r="AZ45" s="14">
        <v>65553697</v>
      </c>
      <c r="BA45" s="14">
        <v>596465</v>
      </c>
      <c r="BB45" s="14">
        <v>4883996</v>
      </c>
      <c r="BC45" s="14">
        <v>71034158</v>
      </c>
      <c r="BD45" s="14">
        <v>5497886</v>
      </c>
      <c r="BE45" s="14">
        <v>5497886</v>
      </c>
      <c r="BF45" s="14">
        <v>76532044</v>
      </c>
      <c r="BG45" s="14">
        <v>154109340</v>
      </c>
      <c r="BH45" s="14">
        <v>235738807</v>
      </c>
      <c r="BI45" s="14">
        <v>-34216213</v>
      </c>
      <c r="BJ45" s="14">
        <v>-560913</v>
      </c>
      <c r="BK45" s="14">
        <v>-2011550</v>
      </c>
      <c r="BL45" s="14">
        <v>-36788676</v>
      </c>
      <c r="BM45" s="14">
        <v>-9287733</v>
      </c>
      <c r="BN45" s="14">
        <v>-131730</v>
      </c>
      <c r="BO45" s="14">
        <v>-495572</v>
      </c>
      <c r="BP45" s="14">
        <v>-9915035</v>
      </c>
      <c r="BQ45" s="14">
        <v>-46703711</v>
      </c>
      <c r="BR45" s="14">
        <v>107405629</v>
      </c>
      <c r="BS45" s="14">
        <v>189035096</v>
      </c>
      <c r="BU45" s="159">
        <f t="shared" si="26"/>
        <v>0.39570962287152461</v>
      </c>
      <c r="BV45" s="159">
        <f t="shared" si="27"/>
        <v>0.64924591537494758</v>
      </c>
      <c r="BW45" s="159">
        <f t="shared" si="28"/>
        <v>0.71676693088223908</v>
      </c>
      <c r="BX45" s="159">
        <f t="shared" si="29"/>
        <v>0.66111754487550667</v>
      </c>
      <c r="BY45" s="159">
        <f t="shared" si="30"/>
        <v>0.67135450284848319</v>
      </c>
      <c r="BZ45" s="159">
        <f t="shared" si="31"/>
        <v>0.65889763779527555</v>
      </c>
      <c r="CA45" s="159">
        <f t="shared" si="32"/>
        <v>0.71174329243629497</v>
      </c>
      <c r="CB45" s="159">
        <f t="shared" si="33"/>
        <v>0.68062620942805274</v>
      </c>
      <c r="CC45" s="159">
        <f t="shared" si="34"/>
        <v>0.59942502666454167</v>
      </c>
      <c r="CD45" s="159">
        <f t="shared" si="35"/>
        <v>0.68975589778181967</v>
      </c>
      <c r="CE45" s="159">
        <f t="shared" si="36"/>
        <v>0.76776717761817992</v>
      </c>
      <c r="CF45" s="159">
        <f t="shared" si="37"/>
        <v>0.60083446829669018</v>
      </c>
      <c r="CG45" s="159">
        <f t="shared" si="38"/>
        <v>0.64369374234225507</v>
      </c>
      <c r="CH45" s="159">
        <f t="shared" si="39"/>
        <v>0.61072990930154103</v>
      </c>
      <c r="CI45" s="159">
        <f t="shared" si="40"/>
        <v>0.60046848060295255</v>
      </c>
      <c r="CJ45" s="159">
        <f t="shared" si="41"/>
        <v>0.63567968602293545</v>
      </c>
      <c r="CK45" s="159">
        <f t="shared" si="42"/>
        <v>0.62560211928107745</v>
      </c>
      <c r="CL45" s="159">
        <f t="shared" si="43"/>
        <v>0.65265972906491243</v>
      </c>
      <c r="CM45" s="159">
        <f t="shared" si="44"/>
        <v>0.77405477547501023</v>
      </c>
      <c r="CN45" s="159">
        <f t="shared" si="45"/>
        <v>0.51839693833548939</v>
      </c>
      <c r="CO45" s="159">
        <f t="shared" si="46"/>
        <v>0.60011131027409403</v>
      </c>
      <c r="CP45" s="159">
        <f t="shared" si="47"/>
        <v>0.62154334465992245</v>
      </c>
      <c r="CQ45" s="159">
        <f t="shared" si="48"/>
        <v>0.53676639551449978</v>
      </c>
      <c r="CR45" s="159">
        <f t="shared" si="49"/>
        <v>0.31225813757494059</v>
      </c>
      <c r="CS45" s="159">
        <f t="shared" si="50"/>
        <v>0.36255617221148223</v>
      </c>
      <c r="CT45" s="159">
        <f t="shared" si="51"/>
        <v>0.37575870020171026</v>
      </c>
      <c r="CU45" s="159">
        <f t="shared" si="52"/>
        <v>0.17686113787202487</v>
      </c>
      <c r="CV45" s="159">
        <f t="shared" si="53"/>
        <v>0.57892893768566278</v>
      </c>
      <c r="CW45" s="159">
        <f t="shared" si="54"/>
        <v>0.53025320072550963</v>
      </c>
      <c r="CX45" s="159">
        <f t="shared" si="55"/>
        <v>0.35893872630965035</v>
      </c>
      <c r="CY45" s="159">
        <f t="shared" si="56"/>
        <v>0.31151119462068572</v>
      </c>
      <c r="CZ45" s="159">
        <f t="shared" si="57"/>
        <v>0.4248003514506819</v>
      </c>
      <c r="DA45" s="159">
        <f t="shared" si="58"/>
        <v>0.58233428319424652</v>
      </c>
      <c r="DB45" s="159">
        <f t="shared" si="59"/>
        <v>0.49093067673591817</v>
      </c>
      <c r="DC45" s="159">
        <f t="shared" si="60"/>
        <v>0.55717335725498995</v>
      </c>
      <c r="DD45" s="159">
        <f t="shared" si="61"/>
        <v>1</v>
      </c>
      <c r="DE45" s="159">
        <f t="shared" si="62"/>
        <v>0.46553297983910191</v>
      </c>
      <c r="DF45" s="159">
        <f t="shared" si="63"/>
        <v>0.34568247874808566</v>
      </c>
    </row>
    <row r="46" spans="1:266">
      <c r="A46" s="15" t="s">
        <v>170</v>
      </c>
      <c r="B46" s="15" t="s">
        <v>171</v>
      </c>
      <c r="C46" s="15" t="s">
        <v>551</v>
      </c>
      <c r="D46" s="14">
        <v>1767</v>
      </c>
      <c r="E46" s="14">
        <v>265</v>
      </c>
      <c r="F46" s="14">
        <v>4973</v>
      </c>
      <c r="G46" s="14">
        <v>724</v>
      </c>
      <c r="H46" s="14">
        <v>3831</v>
      </c>
      <c r="I46" s="14">
        <v>6003</v>
      </c>
      <c r="J46" s="14">
        <v>152</v>
      </c>
      <c r="K46" s="14">
        <v>2319</v>
      </c>
      <c r="L46" s="14">
        <v>1947</v>
      </c>
      <c r="M46" s="14">
        <v>466</v>
      </c>
      <c r="N46" s="14">
        <v>453</v>
      </c>
      <c r="O46" s="14">
        <v>2270</v>
      </c>
      <c r="P46" s="14">
        <v>2640</v>
      </c>
      <c r="Q46" s="14">
        <v>3950</v>
      </c>
      <c r="R46" s="14">
        <v>6882</v>
      </c>
      <c r="S46" s="14">
        <v>3841</v>
      </c>
      <c r="T46" s="14">
        <v>16881</v>
      </c>
      <c r="U46" s="14">
        <v>13464</v>
      </c>
      <c r="V46" s="14">
        <v>17333</v>
      </c>
      <c r="W46" s="14">
        <v>20596</v>
      </c>
      <c r="X46" s="14">
        <v>122722</v>
      </c>
      <c r="Y46" s="14">
        <v>11576</v>
      </c>
      <c r="Z46" s="14">
        <v>6580</v>
      </c>
      <c r="AA46" s="14">
        <v>13439</v>
      </c>
      <c r="AB46" s="14">
        <v>436496</v>
      </c>
      <c r="AC46" s="14">
        <v>283168</v>
      </c>
      <c r="AD46" s="14">
        <v>61146</v>
      </c>
      <c r="AE46" s="14">
        <v>102192</v>
      </c>
      <c r="AF46" s="14">
        <v>433510</v>
      </c>
      <c r="AG46" s="14">
        <v>157872</v>
      </c>
      <c r="AH46" s="14">
        <v>82551</v>
      </c>
      <c r="AI46" s="14">
        <v>79805</v>
      </c>
      <c r="AJ46" s="14">
        <v>19708</v>
      </c>
      <c r="AK46" s="14">
        <v>315794</v>
      </c>
      <c r="AL46" s="14">
        <v>192546</v>
      </c>
      <c r="AM46" s="14">
        <v>0</v>
      </c>
      <c r="AN46" s="14">
        <v>3501</v>
      </c>
      <c r="AO46" s="14">
        <v>996703</v>
      </c>
      <c r="AP46" s="14">
        <v>2433363</v>
      </c>
      <c r="AQ46" s="14">
        <v>3430066</v>
      </c>
      <c r="BU46" s="159">
        <f t="shared" si="26"/>
        <v>1.7371898226434385E-2</v>
      </c>
      <c r="BV46" s="159">
        <f t="shared" si="27"/>
        <v>2.7754503560955174E-2</v>
      </c>
      <c r="BW46" s="159">
        <f t="shared" si="28"/>
        <v>4.2799480175225706E-3</v>
      </c>
      <c r="BX46" s="159">
        <f t="shared" si="29"/>
        <v>8.7338351669561855E-3</v>
      </c>
      <c r="BY46" s="159">
        <f t="shared" si="30"/>
        <v>1.3439087362837819E-2</v>
      </c>
      <c r="BZ46" s="159">
        <f t="shared" si="31"/>
        <v>1.1743532058492689E-2</v>
      </c>
      <c r="CA46" s="159">
        <f t="shared" si="32"/>
        <v>5.1233652420115952E-3</v>
      </c>
      <c r="CB46" s="159">
        <f t="shared" si="33"/>
        <v>1.1565623316775391E-2</v>
      </c>
      <c r="CC46" s="159">
        <f t="shared" si="34"/>
        <v>1.1934681067562432E-2</v>
      </c>
      <c r="CD46" s="159">
        <f t="shared" si="35"/>
        <v>2.8066033474466534E-3</v>
      </c>
      <c r="CE46" s="159">
        <f t="shared" si="36"/>
        <v>6.069782398970951E-3</v>
      </c>
      <c r="CF46" s="159">
        <f t="shared" si="37"/>
        <v>9.8147307434550447E-3</v>
      </c>
      <c r="CG46" s="159">
        <f t="shared" si="38"/>
        <v>9.8317065086641914E-3</v>
      </c>
      <c r="CH46" s="159">
        <f t="shared" si="39"/>
        <v>1.1013185152553525E-2</v>
      </c>
      <c r="CI46" s="159">
        <f t="shared" si="40"/>
        <v>1.266332878837226E-2</v>
      </c>
      <c r="CJ46" s="159">
        <f t="shared" si="41"/>
        <v>1.2520617783775679E-2</v>
      </c>
      <c r="CK46" s="159">
        <f t="shared" si="42"/>
        <v>2.515156346147256E-2</v>
      </c>
      <c r="CL46" s="159">
        <f t="shared" si="43"/>
        <v>2.3861002218803832E-2</v>
      </c>
      <c r="CM46" s="159">
        <f t="shared" si="44"/>
        <v>8.9386091394222933E-3</v>
      </c>
      <c r="CN46" s="159">
        <f t="shared" si="45"/>
        <v>1.5859668576356803E-2</v>
      </c>
      <c r="CO46" s="159">
        <f t="shared" si="46"/>
        <v>1.4704219006858343E-2</v>
      </c>
      <c r="CP46" s="159">
        <f t="shared" si="47"/>
        <v>8.3090364360148203E-3</v>
      </c>
      <c r="CQ46" s="159">
        <f t="shared" si="48"/>
        <v>1.008012010355868E-2</v>
      </c>
      <c r="CR46" s="159">
        <f t="shared" si="49"/>
        <v>2.9266306182313909E-2</v>
      </c>
      <c r="CS46" s="159">
        <f t="shared" si="50"/>
        <v>1.8079651681238696E-2</v>
      </c>
      <c r="CT46" s="159">
        <f t="shared" si="51"/>
        <v>2.5392502877155804E-2</v>
      </c>
      <c r="CU46" s="159">
        <f t="shared" si="52"/>
        <v>4.1347386819592354E-3</v>
      </c>
      <c r="CV46" s="159">
        <f t="shared" si="53"/>
        <v>1.3534795956249254E-2</v>
      </c>
      <c r="CW46" s="159">
        <f t="shared" si="54"/>
        <v>1.9234079784760747E-2</v>
      </c>
      <c r="CX46" s="159">
        <f t="shared" si="55"/>
        <v>2.3669284892899604E-2</v>
      </c>
      <c r="CY46" s="159">
        <f t="shared" si="56"/>
        <v>1.1723261665853173E-2</v>
      </c>
      <c r="CZ46" s="159">
        <f t="shared" si="57"/>
        <v>1.0962914974595929E-2</v>
      </c>
      <c r="DA46" s="159">
        <f t="shared" si="58"/>
        <v>3.3428319424655677E-2</v>
      </c>
      <c r="DB46" s="159">
        <f t="shared" si="59"/>
        <v>1.2295992353133592E-2</v>
      </c>
      <c r="DC46" s="159">
        <f t="shared" si="60"/>
        <v>1.9191747028481723E-2</v>
      </c>
      <c r="DD46" s="159">
        <f t="shared" si="61"/>
        <v>0</v>
      </c>
      <c r="DE46" s="159">
        <f t="shared" si="62"/>
        <v>4.6654309027162376E-3</v>
      </c>
      <c r="DF46" s="159">
        <f t="shared" si="63"/>
        <v>3.2457999062052295E-2</v>
      </c>
    </row>
    <row r="47" spans="1:266">
      <c r="A47" s="15"/>
      <c r="B47" s="15" t="s">
        <v>172</v>
      </c>
      <c r="C47" s="15" t="s">
        <v>552</v>
      </c>
      <c r="D47" s="14">
        <v>27805</v>
      </c>
      <c r="E47" s="14">
        <v>1515</v>
      </c>
      <c r="F47" s="14">
        <v>147651</v>
      </c>
      <c r="G47" s="14">
        <v>18938</v>
      </c>
      <c r="H47" s="14">
        <v>52863</v>
      </c>
      <c r="I47" s="14">
        <v>50263</v>
      </c>
      <c r="J47" s="14">
        <v>1241</v>
      </c>
      <c r="K47" s="14">
        <v>41399</v>
      </c>
      <c r="L47" s="14">
        <v>30185</v>
      </c>
      <c r="M47" s="14">
        <v>15227</v>
      </c>
      <c r="N47" s="14">
        <v>6383</v>
      </c>
      <c r="O47" s="14">
        <v>67417</v>
      </c>
      <c r="P47" s="14">
        <v>52433</v>
      </c>
      <c r="Q47" s="14">
        <v>80355</v>
      </c>
      <c r="R47" s="14">
        <v>105593</v>
      </c>
      <c r="S47" s="14">
        <v>78370</v>
      </c>
      <c r="T47" s="14">
        <v>134510</v>
      </c>
      <c r="U47" s="14">
        <v>92925</v>
      </c>
      <c r="V47" s="14">
        <v>240320</v>
      </c>
      <c r="W47" s="14">
        <v>296540</v>
      </c>
      <c r="X47" s="14">
        <v>2539328</v>
      </c>
      <c r="Y47" s="14">
        <v>101740</v>
      </c>
      <c r="Z47" s="14">
        <v>99898</v>
      </c>
      <c r="AA47" s="14">
        <v>213133</v>
      </c>
      <c r="AB47" s="14">
        <v>7612168</v>
      </c>
      <c r="AC47" s="14">
        <v>2206982</v>
      </c>
      <c r="AD47" s="14">
        <v>970211</v>
      </c>
      <c r="AE47" s="14">
        <v>1722492</v>
      </c>
      <c r="AF47" s="14">
        <v>4885720</v>
      </c>
      <c r="AG47" s="14">
        <v>3367781</v>
      </c>
      <c r="AH47" s="14">
        <v>3320671</v>
      </c>
      <c r="AI47" s="14">
        <v>3456760</v>
      </c>
      <c r="AJ47" s="14">
        <v>198614</v>
      </c>
      <c r="AK47" s="14">
        <v>6323830</v>
      </c>
      <c r="AL47" s="14">
        <v>2181705</v>
      </c>
      <c r="AM47" s="14">
        <v>0</v>
      </c>
      <c r="AN47" s="14">
        <v>10117</v>
      </c>
      <c r="AO47" s="14">
        <v>14413446</v>
      </c>
      <c r="AP47" s="14">
        <v>40753083</v>
      </c>
      <c r="AQ47" s="14">
        <v>55166529</v>
      </c>
      <c r="BU47" s="159">
        <f t="shared" si="26"/>
        <v>0.27335915686814266</v>
      </c>
      <c r="BV47" s="159">
        <f t="shared" si="27"/>
        <v>0.15867197318810222</v>
      </c>
      <c r="BW47" s="159">
        <f t="shared" si="28"/>
        <v>0.12707392011566962</v>
      </c>
      <c r="BX47" s="159">
        <f t="shared" si="29"/>
        <v>0.22845493148040918</v>
      </c>
      <c r="BY47" s="159">
        <f t="shared" si="30"/>
        <v>0.18544256728313641</v>
      </c>
      <c r="BZ47" s="159">
        <f t="shared" si="31"/>
        <v>9.8328361128771941E-2</v>
      </c>
      <c r="CA47" s="159">
        <f t="shared" si="32"/>
        <v>4.1829580693002563E-2</v>
      </c>
      <c r="CB47" s="159">
        <f t="shared" si="33"/>
        <v>0.20647056476549563</v>
      </c>
      <c r="CC47" s="159">
        <f t="shared" si="34"/>
        <v>0.18502740011523985</v>
      </c>
      <c r="CD47" s="159">
        <f t="shared" si="35"/>
        <v>9.1708474617103422E-2</v>
      </c>
      <c r="CE47" s="159">
        <f t="shared" si="36"/>
        <v>8.5526315789473686E-2</v>
      </c>
      <c r="CF47" s="159">
        <f t="shared" si="37"/>
        <v>0.29148885574075273</v>
      </c>
      <c r="CG47" s="159">
        <f t="shared" si="38"/>
        <v>0.19526737400332939</v>
      </c>
      <c r="CH47" s="159">
        <f t="shared" si="39"/>
        <v>0.22404164378061736</v>
      </c>
      <c r="CI47" s="159">
        <f t="shared" si="40"/>
        <v>0.19429800592132984</v>
      </c>
      <c r="CJ47" s="159">
        <f t="shared" si="41"/>
        <v>0.25546493509880236</v>
      </c>
      <c r="CK47" s="159">
        <f t="shared" si="42"/>
        <v>0.2004109235947322</v>
      </c>
      <c r="CL47" s="159">
        <f t="shared" si="43"/>
        <v>0.16468238496600907</v>
      </c>
      <c r="CM47" s="159">
        <f t="shared" si="44"/>
        <v>0.12393276111382713</v>
      </c>
      <c r="CN47" s="159">
        <f t="shared" si="45"/>
        <v>0.22834657795847965</v>
      </c>
      <c r="CO47" s="159">
        <f t="shared" si="46"/>
        <v>0.30425543131832583</v>
      </c>
      <c r="CP47" s="159">
        <f t="shared" si="47"/>
        <v>7.3027070404297498E-2</v>
      </c>
      <c r="CQ47" s="159">
        <f t="shared" si="48"/>
        <v>0.15303705746281232</v>
      </c>
      <c r="CR47" s="159">
        <f t="shared" si="49"/>
        <v>0.46414284065444678</v>
      </c>
      <c r="CS47" s="159">
        <f t="shared" si="50"/>
        <v>0.31529577814933335</v>
      </c>
      <c r="CT47" s="159">
        <f t="shared" si="51"/>
        <v>0.19790653175793546</v>
      </c>
      <c r="CU47" s="159">
        <f t="shared" si="52"/>
        <v>6.5606400277407384E-2</v>
      </c>
      <c r="CV47" s="159">
        <f t="shared" si="53"/>
        <v>0.22813505711084714</v>
      </c>
      <c r="CW47" s="159">
        <f t="shared" si="54"/>
        <v>0.21677084331618945</v>
      </c>
      <c r="CX47" s="159">
        <f t="shared" si="55"/>
        <v>0.50492150568748306</v>
      </c>
      <c r="CY47" s="159">
        <f t="shared" si="56"/>
        <v>0.47157629876331386</v>
      </c>
      <c r="CZ47" s="159">
        <f t="shared" si="57"/>
        <v>0.47485954473509462</v>
      </c>
      <c r="DA47" s="159">
        <f t="shared" si="58"/>
        <v>0.33688513467670805</v>
      </c>
      <c r="DB47" s="159">
        <f t="shared" si="59"/>
        <v>0.24622939423331922</v>
      </c>
      <c r="DC47" s="159">
        <f t="shared" si="60"/>
        <v>0.21745832398893625</v>
      </c>
      <c r="DD47" s="159">
        <f t="shared" si="61"/>
        <v>0</v>
      </c>
      <c r="DE47" s="159">
        <f t="shared" si="62"/>
        <v>1.3481909295281399E-2</v>
      </c>
      <c r="DF47" s="159">
        <f t="shared" si="63"/>
        <v>0.46937915983893042</v>
      </c>
    </row>
    <row r="48" spans="1:266">
      <c r="A48" s="15"/>
      <c r="B48" s="15" t="s">
        <v>173</v>
      </c>
      <c r="C48" s="15" t="s">
        <v>174</v>
      </c>
      <c r="D48" s="14">
        <v>21603</v>
      </c>
      <c r="E48" s="14">
        <v>827</v>
      </c>
      <c r="F48" s="14">
        <v>107675</v>
      </c>
      <c r="G48" s="14">
        <v>676</v>
      </c>
      <c r="H48" s="14">
        <v>21866</v>
      </c>
      <c r="I48" s="14">
        <v>44962</v>
      </c>
      <c r="J48" s="14">
        <v>4043</v>
      </c>
      <c r="K48" s="14">
        <v>895</v>
      </c>
      <c r="L48" s="14">
        <v>16645</v>
      </c>
      <c r="M48" s="14">
        <v>30735</v>
      </c>
      <c r="N48" s="14">
        <v>8097</v>
      </c>
      <c r="O48" s="14">
        <v>5746</v>
      </c>
      <c r="P48" s="14">
        <v>21682</v>
      </c>
      <c r="Q48" s="14">
        <v>27188</v>
      </c>
      <c r="R48" s="14">
        <v>25069</v>
      </c>
      <c r="S48" s="14">
        <v>-2736</v>
      </c>
      <c r="T48" s="14">
        <v>418</v>
      </c>
      <c r="U48" s="14">
        <v>-6601</v>
      </c>
      <c r="V48" s="14">
        <v>17338</v>
      </c>
      <c r="W48" s="14">
        <v>183976</v>
      </c>
      <c r="X48" s="14">
        <v>319777</v>
      </c>
      <c r="Y48" s="14">
        <v>156151</v>
      </c>
      <c r="Z48" s="14">
        <v>91900</v>
      </c>
      <c r="AA48" s="14">
        <v>37347</v>
      </c>
      <c r="AB48" s="14">
        <v>5916364</v>
      </c>
      <c r="AC48" s="14">
        <v>4094730</v>
      </c>
      <c r="AD48" s="14">
        <v>7157929</v>
      </c>
      <c r="AE48" s="14">
        <v>545112</v>
      </c>
      <c r="AF48" s="14">
        <v>3247330</v>
      </c>
      <c r="AG48" s="14">
        <v>0</v>
      </c>
      <c r="AH48" s="14">
        <v>236138</v>
      </c>
      <c r="AI48" s="14">
        <v>385327</v>
      </c>
      <c r="AJ48" s="14">
        <v>-3044</v>
      </c>
      <c r="AK48" s="14">
        <v>3073979</v>
      </c>
      <c r="AL48" s="14">
        <v>1067145</v>
      </c>
      <c r="AM48" s="14">
        <v>0</v>
      </c>
      <c r="AN48" s="14">
        <v>349916</v>
      </c>
      <c r="AO48" s="14">
        <v>0</v>
      </c>
      <c r="AP48" s="14">
        <v>27206205</v>
      </c>
      <c r="AQ48" s="14">
        <v>27206205</v>
      </c>
      <c r="BU48" s="159">
        <f t="shared" si="26"/>
        <v>0.21238546541350425</v>
      </c>
      <c r="BV48" s="159">
        <f t="shared" si="27"/>
        <v>8.6614997905320484E-2</v>
      </c>
      <c r="BW48" s="159">
        <f t="shared" si="28"/>
        <v>9.2669093663129448E-2</v>
      </c>
      <c r="BX48" s="159">
        <f t="shared" si="29"/>
        <v>8.1547963713568816E-3</v>
      </c>
      <c r="BY48" s="159">
        <f t="shared" si="30"/>
        <v>7.6705581904414441E-2</v>
      </c>
      <c r="BZ48" s="159">
        <f t="shared" si="31"/>
        <v>8.7958135667824136E-2</v>
      </c>
      <c r="CA48" s="159">
        <f t="shared" si="32"/>
        <v>0.13627477416745315</v>
      </c>
      <c r="CB48" s="159">
        <f t="shared" si="33"/>
        <v>4.4636622977636802E-3</v>
      </c>
      <c r="CC48" s="159">
        <f t="shared" si="34"/>
        <v>0.10203018303522171</v>
      </c>
      <c r="CD48" s="159">
        <f t="shared" si="35"/>
        <v>0.1851093430982251</v>
      </c>
      <c r="CE48" s="159">
        <f t="shared" si="36"/>
        <v>0.10849233572730196</v>
      </c>
      <c r="CF48" s="159">
        <f t="shared" si="37"/>
        <v>2.484380742374127E-2</v>
      </c>
      <c r="CG48" s="159">
        <f t="shared" si="38"/>
        <v>8.0746613833657957E-2</v>
      </c>
      <c r="CH48" s="159">
        <f t="shared" si="39"/>
        <v>7.5804171627246897E-2</v>
      </c>
      <c r="CI48" s="159">
        <f t="shared" si="40"/>
        <v>4.612859479739962E-2</v>
      </c>
      <c r="CJ48" s="159">
        <f t="shared" si="41"/>
        <v>-8.918617614269788E-3</v>
      </c>
      <c r="CK48" s="159">
        <f t="shared" si="42"/>
        <v>6.2279210514161075E-4</v>
      </c>
      <c r="CL48" s="159">
        <f t="shared" si="43"/>
        <v>-1.1698341922632508E-2</v>
      </c>
      <c r="CM48" s="159">
        <f t="shared" si="44"/>
        <v>8.9411876339527911E-3</v>
      </c>
      <c r="CN48" s="159">
        <f t="shared" si="45"/>
        <v>0.14166820673935809</v>
      </c>
      <c r="CO48" s="159">
        <f t="shared" si="46"/>
        <v>3.8314817566175094E-2</v>
      </c>
      <c r="CP48" s="159">
        <f t="shared" si="47"/>
        <v>0.11208226922254236</v>
      </c>
      <c r="CQ48" s="159">
        <f t="shared" si="48"/>
        <v>0.14078465615760527</v>
      </c>
      <c r="CR48" s="159">
        <f t="shared" si="49"/>
        <v>8.1331106257227295E-2</v>
      </c>
      <c r="CS48" s="159">
        <f t="shared" si="50"/>
        <v>0.24505562557141439</v>
      </c>
      <c r="CT48" s="159">
        <f t="shared" si="51"/>
        <v>0.36718641691920056</v>
      </c>
      <c r="CU48" s="159">
        <f t="shared" si="52"/>
        <v>0.48402456283350981</v>
      </c>
      <c r="CV48" s="159">
        <f t="shared" si="53"/>
        <v>7.2197233573106936E-2</v>
      </c>
      <c r="CW48" s="159">
        <f t="shared" si="54"/>
        <v>0.14407834722946902</v>
      </c>
      <c r="CX48" s="159">
        <f t="shared" si="55"/>
        <v>0</v>
      </c>
      <c r="CY48" s="159">
        <f t="shared" si="56"/>
        <v>3.3534512764851261E-2</v>
      </c>
      <c r="CZ48" s="159">
        <f t="shared" si="57"/>
        <v>5.2932863083968745E-2</v>
      </c>
      <c r="DA48" s="159">
        <f t="shared" si="58"/>
        <v>-5.1631725354501666E-3</v>
      </c>
      <c r="DB48" s="159">
        <f t="shared" si="59"/>
        <v>0.11969075497854059</v>
      </c>
      <c r="DC48" s="159">
        <f t="shared" si="60"/>
        <v>0.10636615085594678</v>
      </c>
      <c r="DD48" s="159">
        <f t="shared" si="61"/>
        <v>0</v>
      </c>
      <c r="DE48" s="159">
        <f t="shared" si="62"/>
        <v>0.46629789196082688</v>
      </c>
      <c r="DF48" s="159">
        <f t="shared" si="63"/>
        <v>0</v>
      </c>
    </row>
    <row r="49" spans="1:110">
      <c r="A49" s="15"/>
      <c r="B49" s="15" t="s">
        <v>175</v>
      </c>
      <c r="C49" s="15" t="s">
        <v>176</v>
      </c>
      <c r="D49" s="14">
        <v>7187</v>
      </c>
      <c r="E49" s="14">
        <v>479</v>
      </c>
      <c r="F49" s="14">
        <v>35118</v>
      </c>
      <c r="G49" s="14">
        <v>4548</v>
      </c>
      <c r="H49" s="14">
        <v>10044</v>
      </c>
      <c r="I49" s="14">
        <v>66770</v>
      </c>
      <c r="J49" s="14">
        <v>1626</v>
      </c>
      <c r="K49" s="14">
        <v>14854</v>
      </c>
      <c r="L49" s="14">
        <v>13068</v>
      </c>
      <c r="M49" s="14">
        <v>3887</v>
      </c>
      <c r="N49" s="14">
        <v>2065</v>
      </c>
      <c r="O49" s="14">
        <v>12874</v>
      </c>
      <c r="P49" s="14">
        <v>17691</v>
      </c>
      <c r="Q49" s="14">
        <v>26623</v>
      </c>
      <c r="R49" s="14">
        <v>76375</v>
      </c>
      <c r="S49" s="14">
        <v>30468</v>
      </c>
      <c r="T49" s="14">
        <v>97831</v>
      </c>
      <c r="U49" s="14">
        <v>90796</v>
      </c>
      <c r="V49" s="14">
        <v>132526</v>
      </c>
      <c r="W49" s="14">
        <v>96127</v>
      </c>
      <c r="X49" s="14">
        <v>203202</v>
      </c>
      <c r="Y49" s="14">
        <v>236620</v>
      </c>
      <c r="Z49" s="14">
        <v>103791</v>
      </c>
      <c r="AA49" s="14">
        <v>44679</v>
      </c>
      <c r="AB49" s="14">
        <v>919516</v>
      </c>
      <c r="AC49" s="14">
        <v>429010</v>
      </c>
      <c r="AD49" s="14">
        <v>3479647</v>
      </c>
      <c r="AE49" s="14">
        <v>710210</v>
      </c>
      <c r="AF49" s="14">
        <v>1502366</v>
      </c>
      <c r="AG49" s="14">
        <v>729715</v>
      </c>
      <c r="AH49" s="14">
        <v>1099734</v>
      </c>
      <c r="AI49" s="14">
        <v>267460</v>
      </c>
      <c r="AJ49" s="14">
        <v>24151</v>
      </c>
      <c r="AK49" s="14">
        <v>2492757</v>
      </c>
      <c r="AL49" s="14">
        <v>588505</v>
      </c>
      <c r="AM49" s="14">
        <v>0</v>
      </c>
      <c r="AN49" s="14">
        <v>29444</v>
      </c>
      <c r="AO49" s="14">
        <v>3409383</v>
      </c>
      <c r="AP49" s="14">
        <v>13601764</v>
      </c>
      <c r="AQ49" s="14">
        <v>17011147</v>
      </c>
      <c r="BU49" s="159">
        <f t="shared" si="26"/>
        <v>7.0657517008140311E-2</v>
      </c>
      <c r="BV49" s="159">
        <f t="shared" si="27"/>
        <v>5.0167574361122749E-2</v>
      </c>
      <c r="BW49" s="159">
        <f t="shared" si="28"/>
        <v>3.0223851695024659E-2</v>
      </c>
      <c r="BX49" s="159">
        <f t="shared" si="29"/>
        <v>5.4863925883034161E-2</v>
      </c>
      <c r="BY49" s="159">
        <f t="shared" si="30"/>
        <v>3.5234193023321078E-2</v>
      </c>
      <c r="BZ49" s="159">
        <f t="shared" si="31"/>
        <v>0.13062062894312124</v>
      </c>
      <c r="CA49" s="159">
        <f t="shared" si="32"/>
        <v>5.480652554941351E-2</v>
      </c>
      <c r="CB49" s="159">
        <f t="shared" si="33"/>
        <v>7.4081832146348281E-2</v>
      </c>
      <c r="CC49" s="159">
        <f t="shared" si="34"/>
        <v>8.0103961063639373E-2</v>
      </c>
      <c r="CD49" s="159">
        <f t="shared" si="35"/>
        <v>2.3410444659925197E-2</v>
      </c>
      <c r="CE49" s="159">
        <f t="shared" si="36"/>
        <v>2.7669096366170008E-2</v>
      </c>
      <c r="CF49" s="159">
        <f t="shared" si="37"/>
        <v>5.5662926692176318E-2</v>
      </c>
      <c r="CG49" s="159">
        <f t="shared" si="38"/>
        <v>6.5883606001809925E-2</v>
      </c>
      <c r="CH49" s="159">
        <f t="shared" si="39"/>
        <v>7.4228867928210762E-2</v>
      </c>
      <c r="CI49" s="159">
        <f t="shared" si="40"/>
        <v>0.14053498055971103</v>
      </c>
      <c r="CJ49" s="159">
        <f t="shared" si="41"/>
        <v>9.931741281855698E-2</v>
      </c>
      <c r="CK49" s="159">
        <f t="shared" si="42"/>
        <v>0.14576166133518881</v>
      </c>
      <c r="CL49" s="159">
        <f t="shared" si="43"/>
        <v>0.16090935512912305</v>
      </c>
      <c r="CM49" s="159">
        <f t="shared" si="44"/>
        <v>6.8343513229739736E-2</v>
      </c>
      <c r="CN49" s="159">
        <f t="shared" si="45"/>
        <v>7.4021283804595578E-2</v>
      </c>
      <c r="CO49" s="159">
        <f t="shared" si="46"/>
        <v>2.4347115518257762E-2</v>
      </c>
      <c r="CP49" s="159">
        <f t="shared" si="47"/>
        <v>0.1698414133975317</v>
      </c>
      <c r="CQ49" s="159">
        <f t="shared" si="48"/>
        <v>0.15900087320189346</v>
      </c>
      <c r="CR49" s="159">
        <f t="shared" si="49"/>
        <v>9.7298109525976867E-2</v>
      </c>
      <c r="CS49" s="159">
        <f t="shared" si="50"/>
        <v>3.808632609537288E-2</v>
      </c>
      <c r="CT49" s="159">
        <f t="shared" si="51"/>
        <v>3.8470581631146923E-2</v>
      </c>
      <c r="CU49" s="159">
        <f t="shared" si="52"/>
        <v>0.235296357087355</v>
      </c>
      <c r="CV49" s="159">
        <f t="shared" si="53"/>
        <v>9.406360024353945E-2</v>
      </c>
      <c r="CW49" s="159">
        <f t="shared" si="54"/>
        <v>6.6657349334298788E-2</v>
      </c>
      <c r="CX49" s="159">
        <f t="shared" si="55"/>
        <v>0.10940402494186578</v>
      </c>
      <c r="CY49" s="159">
        <f t="shared" si="56"/>
        <v>0.15617581185976395</v>
      </c>
      <c r="CZ49" s="159">
        <f t="shared" si="57"/>
        <v>3.6741322462319745E-2</v>
      </c>
      <c r="DA49" s="159">
        <f t="shared" si="58"/>
        <v>4.0964448062962212E-2</v>
      </c>
      <c r="DB49" s="159">
        <f t="shared" si="59"/>
        <v>9.7059858674389751E-2</v>
      </c>
      <c r="DC49" s="159">
        <f t="shared" si="60"/>
        <v>5.865839376043458E-2</v>
      </c>
      <c r="DD49" s="159">
        <f t="shared" si="61"/>
        <v>0</v>
      </c>
      <c r="DE49" s="159">
        <f t="shared" si="62"/>
        <v>3.9237060125557527E-2</v>
      </c>
      <c r="DF49" s="159">
        <f t="shared" si="63"/>
        <v>0.11102780890212736</v>
      </c>
    </row>
    <row r="50" spans="1:110">
      <c r="A50" s="15"/>
      <c r="B50" s="15" t="s">
        <v>177</v>
      </c>
      <c r="C50" s="15" t="s">
        <v>178</v>
      </c>
      <c r="D50" s="14">
        <v>3286</v>
      </c>
      <c r="E50" s="14">
        <v>263</v>
      </c>
      <c r="F50" s="14">
        <v>40817</v>
      </c>
      <c r="G50" s="14">
        <v>3206</v>
      </c>
      <c r="H50" s="14">
        <v>5082</v>
      </c>
      <c r="I50" s="14">
        <v>6365</v>
      </c>
      <c r="J50" s="14">
        <v>1524</v>
      </c>
      <c r="K50" s="14">
        <v>4571</v>
      </c>
      <c r="L50" s="14">
        <v>3505</v>
      </c>
      <c r="M50" s="14">
        <v>1197</v>
      </c>
      <c r="N50" s="14">
        <v>334</v>
      </c>
      <c r="O50" s="14">
        <v>4015</v>
      </c>
      <c r="P50" s="14">
        <v>1230</v>
      </c>
      <c r="Q50" s="14">
        <v>1500</v>
      </c>
      <c r="R50" s="14">
        <v>3213</v>
      </c>
      <c r="S50" s="14">
        <v>1823</v>
      </c>
      <c r="T50" s="14">
        <v>1647</v>
      </c>
      <c r="U50" s="14">
        <v>5412</v>
      </c>
      <c r="V50" s="14">
        <v>30665</v>
      </c>
      <c r="W50" s="14">
        <v>28206</v>
      </c>
      <c r="X50" s="14">
        <v>192803</v>
      </c>
      <c r="Y50" s="14">
        <v>22248</v>
      </c>
      <c r="Z50" s="14">
        <v>24538</v>
      </c>
      <c r="AA50" s="14">
        <v>7212</v>
      </c>
      <c r="AB50" s="14">
        <v>516174</v>
      </c>
      <c r="AC50" s="14">
        <v>105804</v>
      </c>
      <c r="AD50" s="14">
        <v>509482</v>
      </c>
      <c r="AE50" s="14">
        <v>121016</v>
      </c>
      <c r="AF50" s="14">
        <v>518938</v>
      </c>
      <c r="AG50" s="14">
        <v>20453</v>
      </c>
      <c r="AH50" s="14">
        <v>121417</v>
      </c>
      <c r="AI50" s="14">
        <v>78572</v>
      </c>
      <c r="AJ50" s="14">
        <v>16337</v>
      </c>
      <c r="AK50" s="14">
        <v>869260</v>
      </c>
      <c r="AL50" s="14">
        <v>412932</v>
      </c>
      <c r="AM50" s="14">
        <v>0</v>
      </c>
      <c r="AN50" s="14">
        <v>12344</v>
      </c>
      <c r="AO50" s="14">
        <v>1272903</v>
      </c>
      <c r="AP50" s="14">
        <v>3697391</v>
      </c>
      <c r="AQ50" s="14">
        <v>4970294</v>
      </c>
      <c r="BU50" s="159">
        <f t="shared" si="26"/>
        <v>3.2305635298281489E-2</v>
      </c>
      <c r="BV50" s="159">
        <f t="shared" si="27"/>
        <v>2.7545035609551738E-2</v>
      </c>
      <c r="BW50" s="159">
        <f t="shared" si="28"/>
        <v>3.5128622206156999E-2</v>
      </c>
      <c r="BX50" s="159">
        <f t="shared" si="29"/>
        <v>3.8674966222736924E-2</v>
      </c>
      <c r="BY50" s="159">
        <f t="shared" si="30"/>
        <v>1.7827575561979066E-2</v>
      </c>
      <c r="BZ50" s="159">
        <f t="shared" si="31"/>
        <v>1.2451704406514403E-2</v>
      </c>
      <c r="CA50" s="159">
        <f t="shared" si="32"/>
        <v>5.1368477821221517E-2</v>
      </c>
      <c r="CB50" s="159">
        <f t="shared" si="33"/>
        <v>2.279709537774054E-2</v>
      </c>
      <c r="CC50" s="159">
        <f t="shared" si="34"/>
        <v>2.1484877833490665E-2</v>
      </c>
      <c r="CD50" s="159">
        <f t="shared" si="35"/>
        <v>7.2092364954799235E-3</v>
      </c>
      <c r="CE50" s="159">
        <f t="shared" si="36"/>
        <v>4.4752920999035269E-3</v>
      </c>
      <c r="CF50" s="159">
        <f t="shared" si="37"/>
        <v>1.7359534773115422E-2</v>
      </c>
      <c r="CG50" s="159">
        <f t="shared" si="38"/>
        <v>4.5806814415367252E-3</v>
      </c>
      <c r="CH50" s="159">
        <f t="shared" si="39"/>
        <v>4.1822222098304527E-3</v>
      </c>
      <c r="CI50" s="159">
        <f t="shared" si="40"/>
        <v>5.912129525870397E-3</v>
      </c>
      <c r="CJ50" s="159">
        <f t="shared" si="41"/>
        <v>5.9424853475196727E-3</v>
      </c>
      <c r="CK50" s="159">
        <f t="shared" si="42"/>
        <v>2.4539200889192171E-3</v>
      </c>
      <c r="CL50" s="159">
        <f t="shared" si="43"/>
        <v>9.5911871663819318E-3</v>
      </c>
      <c r="CM50" s="159">
        <f t="shared" si="44"/>
        <v>1.5813906955540566E-2</v>
      </c>
      <c r="CN50" s="159">
        <f t="shared" si="45"/>
        <v>2.1719645167251896E-2</v>
      </c>
      <c r="CO50" s="159">
        <f t="shared" si="46"/>
        <v>2.3101135388759221E-2</v>
      </c>
      <c r="CP50" s="159">
        <f t="shared" si="47"/>
        <v>1.5969198568456956E-2</v>
      </c>
      <c r="CQ50" s="159">
        <f t="shared" si="48"/>
        <v>3.7590575547283116E-2</v>
      </c>
      <c r="CR50" s="159">
        <f t="shared" si="49"/>
        <v>1.5705677519670207E-2</v>
      </c>
      <c r="CS50" s="159">
        <f t="shared" si="50"/>
        <v>2.1379912134158623E-2</v>
      </c>
      <c r="CT50" s="159">
        <f t="shared" si="51"/>
        <v>9.4877541756645967E-3</v>
      </c>
      <c r="CU50" s="159">
        <f t="shared" si="52"/>
        <v>3.445155747165727E-2</v>
      </c>
      <c r="CV50" s="159">
        <f t="shared" si="53"/>
        <v>1.6027936310488686E-2</v>
      </c>
      <c r="CW50" s="159">
        <f t="shared" si="54"/>
        <v>2.3024370592014426E-2</v>
      </c>
      <c r="CX50" s="159">
        <f t="shared" si="55"/>
        <v>3.0664581681012189E-3</v>
      </c>
      <c r="CY50" s="159">
        <f t="shared" si="56"/>
        <v>1.7242713736755396E-2</v>
      </c>
      <c r="CZ50" s="159">
        <f t="shared" si="57"/>
        <v>1.0793536186754606E-2</v>
      </c>
      <c r="DA50" s="159">
        <f t="shared" si="58"/>
        <v>2.7710495963091119E-2</v>
      </c>
      <c r="DB50" s="159">
        <f t="shared" si="59"/>
        <v>3.38461601958394E-2</v>
      </c>
      <c r="DC50" s="159">
        <f t="shared" si="60"/>
        <v>4.1158406219630711E-2</v>
      </c>
      <c r="DD50" s="159">
        <f t="shared" si="61"/>
        <v>0</v>
      </c>
      <c r="DE50" s="159">
        <f t="shared" si="62"/>
        <v>1.644960841563246E-2</v>
      </c>
      <c r="DF50" s="159">
        <f t="shared" si="63"/>
        <v>4.1452553448804261E-2</v>
      </c>
    </row>
    <row r="51" spans="1:110">
      <c r="A51" s="15"/>
      <c r="B51" s="15" t="s">
        <v>179</v>
      </c>
      <c r="C51" s="15" t="s">
        <v>180</v>
      </c>
      <c r="D51" s="14">
        <v>-182</v>
      </c>
      <c r="E51" s="14">
        <v>0</v>
      </c>
      <c r="F51" s="14">
        <v>-7137</v>
      </c>
      <c r="G51" s="14">
        <v>0</v>
      </c>
      <c r="H51" s="14">
        <v>-1</v>
      </c>
      <c r="I51" s="14">
        <v>0</v>
      </c>
      <c r="J51" s="14">
        <v>-34</v>
      </c>
      <c r="K51" s="14">
        <v>-1</v>
      </c>
      <c r="L51" s="14">
        <v>-1</v>
      </c>
      <c r="M51" s="14">
        <v>0</v>
      </c>
      <c r="N51" s="14">
        <v>0</v>
      </c>
      <c r="O51" s="14">
        <v>-1</v>
      </c>
      <c r="P51" s="14">
        <v>-1</v>
      </c>
      <c r="Q51" s="14">
        <v>0</v>
      </c>
      <c r="R51" s="14">
        <v>-3</v>
      </c>
      <c r="S51" s="14">
        <v>-2</v>
      </c>
      <c r="T51" s="14">
        <v>-2</v>
      </c>
      <c r="U51" s="14">
        <v>-3</v>
      </c>
      <c r="V51" s="14">
        <v>-48</v>
      </c>
      <c r="W51" s="14">
        <v>-16</v>
      </c>
      <c r="X51" s="14">
        <v>-40345</v>
      </c>
      <c r="Y51" s="14">
        <v>-1076</v>
      </c>
      <c r="Z51" s="14">
        <v>-24322</v>
      </c>
      <c r="AA51" s="14">
        <v>-1</v>
      </c>
      <c r="AB51" s="14">
        <v>-10948</v>
      </c>
      <c r="AC51" s="14">
        <v>-158381</v>
      </c>
      <c r="AD51" s="14">
        <v>-5542</v>
      </c>
      <c r="AE51" s="14">
        <v>-21802</v>
      </c>
      <c r="AF51" s="14">
        <v>-410</v>
      </c>
      <c r="AG51" s="14">
        <v>0</v>
      </c>
      <c r="AH51" s="14">
        <v>-12420</v>
      </c>
      <c r="AI51" s="14">
        <v>-80734</v>
      </c>
      <c r="AJ51" s="14">
        <v>-9527</v>
      </c>
      <c r="AK51" s="14">
        <v>-1357</v>
      </c>
      <c r="AL51" s="14">
        <v>-64</v>
      </c>
      <c r="AM51" s="14">
        <v>0</v>
      </c>
      <c r="AN51" s="14">
        <v>-4251</v>
      </c>
      <c r="AO51" s="14">
        <v>0</v>
      </c>
      <c r="AP51" s="14">
        <v>-378612</v>
      </c>
      <c r="AQ51" s="14">
        <v>-378612</v>
      </c>
      <c r="BU51" s="159">
        <f t="shared" si="26"/>
        <v>-1.7892956860277637E-3</v>
      </c>
      <c r="BV51" s="159">
        <f t="shared" si="27"/>
        <v>0</v>
      </c>
      <c r="BW51" s="159">
        <f t="shared" si="28"/>
        <v>-6.1423665797423251E-3</v>
      </c>
      <c r="BX51" s="159">
        <f t="shared" si="29"/>
        <v>0</v>
      </c>
      <c r="BY51" s="159">
        <f t="shared" si="30"/>
        <v>-3.507984171975416E-6</v>
      </c>
      <c r="BZ51" s="159">
        <f t="shared" si="31"/>
        <v>0</v>
      </c>
      <c r="CA51" s="159">
        <f t="shared" si="32"/>
        <v>-1.1460159093973305E-3</v>
      </c>
      <c r="CB51" s="159">
        <f t="shared" si="33"/>
        <v>-4.9873321762722681E-6</v>
      </c>
      <c r="CC51" s="159">
        <f t="shared" si="34"/>
        <v>-6.1297796957177358E-6</v>
      </c>
      <c r="CD51" s="159">
        <f t="shared" si="35"/>
        <v>0</v>
      </c>
      <c r="CE51" s="159">
        <f t="shared" si="36"/>
        <v>0</v>
      </c>
      <c r="CF51" s="159">
        <f t="shared" si="37"/>
        <v>-4.3236699310374644E-6</v>
      </c>
      <c r="CG51" s="159">
        <f t="shared" si="38"/>
        <v>-3.7241312532818907E-6</v>
      </c>
      <c r="CH51" s="159">
        <f t="shared" si="39"/>
        <v>0</v>
      </c>
      <c r="CI51" s="159">
        <f t="shared" si="40"/>
        <v>-5.5201956357333303E-6</v>
      </c>
      <c r="CJ51" s="159">
        <f t="shared" si="41"/>
        <v>-6.5194573203726523E-6</v>
      </c>
      <c r="CK51" s="159">
        <f t="shared" si="42"/>
        <v>-2.9798665317780416E-6</v>
      </c>
      <c r="CL51" s="159">
        <f t="shared" si="43"/>
        <v>-5.3166225977726895E-6</v>
      </c>
      <c r="CM51" s="159">
        <f t="shared" si="44"/>
        <v>-2.4753547492775059E-5</v>
      </c>
      <c r="CN51" s="159">
        <f t="shared" si="45"/>
        <v>-1.2320581531448285E-5</v>
      </c>
      <c r="CO51" s="159">
        <f t="shared" si="46"/>
        <v>-4.8340290724702972E-3</v>
      </c>
      <c r="CP51" s="159">
        <f t="shared" si="47"/>
        <v>-7.7233268876571767E-4</v>
      </c>
      <c r="CQ51" s="159">
        <f t="shared" si="48"/>
        <v>-3.7259677987652617E-2</v>
      </c>
      <c r="CR51" s="159">
        <f t="shared" si="49"/>
        <v>-2.1777145756614264E-6</v>
      </c>
      <c r="CS51" s="159">
        <f t="shared" si="50"/>
        <v>-4.5346584300016778E-4</v>
      </c>
      <c r="CT51" s="159">
        <f t="shared" si="51"/>
        <v>-1.4202487562813643E-2</v>
      </c>
      <c r="CU51" s="159">
        <f t="shared" si="52"/>
        <v>-3.7475422391355256E-4</v>
      </c>
      <c r="CV51" s="159">
        <f t="shared" si="53"/>
        <v>-2.8875608798941818E-3</v>
      </c>
      <c r="CW51" s="159">
        <f t="shared" si="54"/>
        <v>-1.8190982242051872E-5</v>
      </c>
      <c r="CX51" s="159">
        <f t="shared" si="55"/>
        <v>0</v>
      </c>
      <c r="CY51" s="159">
        <f t="shared" si="56"/>
        <v>-1.7637934112233213E-3</v>
      </c>
      <c r="CZ51" s="159">
        <f t="shared" si="57"/>
        <v>-1.1090532893415547E-2</v>
      </c>
      <c r="DA51" s="159">
        <f t="shared" si="58"/>
        <v>-1.6159508786213448E-2</v>
      </c>
      <c r="DB51" s="159">
        <f t="shared" si="59"/>
        <v>-5.2837171140687555E-5</v>
      </c>
      <c r="DC51" s="159">
        <f t="shared" si="60"/>
        <v>-6.3791084199247463E-6</v>
      </c>
      <c r="DD51" s="159">
        <f t="shared" si="61"/>
        <v>0</v>
      </c>
      <c r="DE51" s="159">
        <f t="shared" si="62"/>
        <v>-5.6648805391164595E-3</v>
      </c>
      <c r="DF51" s="159">
        <f t="shared" si="63"/>
        <v>0</v>
      </c>
    </row>
    <row r="52" spans="1:110">
      <c r="A52" s="15"/>
      <c r="B52" s="15" t="s">
        <v>181</v>
      </c>
      <c r="C52" s="15" t="s">
        <v>182</v>
      </c>
      <c r="D52" s="14">
        <v>61466</v>
      </c>
      <c r="E52" s="14">
        <v>3349</v>
      </c>
      <c r="F52" s="14">
        <v>329097</v>
      </c>
      <c r="G52" s="14">
        <v>28092</v>
      </c>
      <c r="H52" s="14">
        <v>93685</v>
      </c>
      <c r="I52" s="14">
        <v>174363</v>
      </c>
      <c r="J52" s="14">
        <v>8552</v>
      </c>
      <c r="K52" s="14">
        <v>64037</v>
      </c>
      <c r="L52" s="14">
        <v>65349</v>
      </c>
      <c r="M52" s="14">
        <v>51512</v>
      </c>
      <c r="N52" s="14">
        <v>17332</v>
      </c>
      <c r="O52" s="14">
        <v>92321</v>
      </c>
      <c r="P52" s="14">
        <v>95675</v>
      </c>
      <c r="Q52" s="14">
        <v>139616</v>
      </c>
      <c r="R52" s="14">
        <v>217129</v>
      </c>
      <c r="S52" s="14">
        <v>111764</v>
      </c>
      <c r="T52" s="14">
        <v>251285</v>
      </c>
      <c r="U52" s="14">
        <v>195993</v>
      </c>
      <c r="V52" s="14">
        <v>438134</v>
      </c>
      <c r="W52" s="14">
        <v>625429</v>
      </c>
      <c r="X52" s="14">
        <v>3337487</v>
      </c>
      <c r="Y52" s="14">
        <v>527259</v>
      </c>
      <c r="Z52" s="14">
        <v>302385</v>
      </c>
      <c r="AA52" s="14">
        <v>315809</v>
      </c>
      <c r="AB52" s="14">
        <v>15389770</v>
      </c>
      <c r="AC52" s="14">
        <v>6961313</v>
      </c>
      <c r="AD52" s="14">
        <v>12172873</v>
      </c>
      <c r="AE52" s="14">
        <v>3179220</v>
      </c>
      <c r="AF52" s="14">
        <v>10587454</v>
      </c>
      <c r="AG52" s="14">
        <v>4275821</v>
      </c>
      <c r="AH52" s="14">
        <v>4848091</v>
      </c>
      <c r="AI52" s="14">
        <v>4187190</v>
      </c>
      <c r="AJ52" s="14">
        <v>246239</v>
      </c>
      <c r="AK52" s="14">
        <v>13074263</v>
      </c>
      <c r="AL52" s="14">
        <v>4442769</v>
      </c>
      <c r="AM52" s="14">
        <v>0</v>
      </c>
      <c r="AN52" s="14">
        <v>401071</v>
      </c>
      <c r="AO52" s="14">
        <v>20092435</v>
      </c>
      <c r="AP52" s="14">
        <v>87313194</v>
      </c>
      <c r="AQ52" s="14">
        <v>107405629</v>
      </c>
      <c r="BU52" s="159">
        <f t="shared" si="26"/>
        <v>0.60429037712847533</v>
      </c>
      <c r="BV52" s="159">
        <f t="shared" si="27"/>
        <v>0.35075408462505236</v>
      </c>
      <c r="BW52" s="159">
        <f t="shared" si="28"/>
        <v>0.28323306911776097</v>
      </c>
      <c r="BX52" s="159">
        <f t="shared" si="29"/>
        <v>0.33888245512449333</v>
      </c>
      <c r="BY52" s="159">
        <f t="shared" si="30"/>
        <v>0.32864549715151686</v>
      </c>
      <c r="BZ52" s="159">
        <f t="shared" si="31"/>
        <v>0.3411023622047244</v>
      </c>
      <c r="CA52" s="159">
        <f t="shared" si="32"/>
        <v>0.28825670756370503</v>
      </c>
      <c r="CB52" s="159">
        <f t="shared" si="33"/>
        <v>0.31937379057194726</v>
      </c>
      <c r="CC52" s="159">
        <f t="shared" si="34"/>
        <v>0.40057497333545833</v>
      </c>
      <c r="CD52" s="159">
        <f t="shared" si="35"/>
        <v>0.31024410221818027</v>
      </c>
      <c r="CE52" s="159">
        <f t="shared" si="36"/>
        <v>0.23223282238182014</v>
      </c>
      <c r="CF52" s="159">
        <f t="shared" si="37"/>
        <v>0.39916553170330976</v>
      </c>
      <c r="CG52" s="159">
        <f t="shared" si="38"/>
        <v>0.35630625765774487</v>
      </c>
      <c r="CH52" s="159">
        <f t="shared" si="39"/>
        <v>0.38927009069845897</v>
      </c>
      <c r="CI52" s="159">
        <f t="shared" si="40"/>
        <v>0.39953151939704745</v>
      </c>
      <c r="CJ52" s="159">
        <f t="shared" si="41"/>
        <v>0.36432031397706455</v>
      </c>
      <c r="CK52" s="159">
        <f t="shared" si="42"/>
        <v>0.3743978807189226</v>
      </c>
      <c r="CL52" s="159">
        <f t="shared" si="43"/>
        <v>0.34734027093508757</v>
      </c>
      <c r="CM52" s="159">
        <f t="shared" si="44"/>
        <v>0.22594522452498975</v>
      </c>
      <c r="CN52" s="159">
        <f t="shared" si="45"/>
        <v>0.48160306166451056</v>
      </c>
      <c r="CO52" s="159">
        <f t="shared" si="46"/>
        <v>0.39988868972590597</v>
      </c>
      <c r="CP52" s="159">
        <f t="shared" si="47"/>
        <v>0.37845665534007761</v>
      </c>
      <c r="CQ52" s="159">
        <f t="shared" si="48"/>
        <v>0.46323360448550027</v>
      </c>
      <c r="CR52" s="159">
        <f t="shared" si="49"/>
        <v>0.68774186242505941</v>
      </c>
      <c r="CS52" s="159">
        <f t="shared" si="50"/>
        <v>0.63744382778851771</v>
      </c>
      <c r="CT52" s="159">
        <f t="shared" si="51"/>
        <v>0.62424129979828968</v>
      </c>
      <c r="CU52" s="159">
        <f t="shared" si="52"/>
        <v>0.82313886212797516</v>
      </c>
      <c r="CV52" s="159">
        <f t="shared" si="53"/>
        <v>0.42107106231433727</v>
      </c>
      <c r="CW52" s="159">
        <f t="shared" si="54"/>
        <v>0.46974679927449037</v>
      </c>
      <c r="CX52" s="159">
        <f t="shared" si="55"/>
        <v>0.6410612736903496</v>
      </c>
      <c r="CY52" s="159">
        <f t="shared" si="56"/>
        <v>0.68848880537931423</v>
      </c>
      <c r="CZ52" s="159">
        <f t="shared" si="57"/>
        <v>0.57519964854931804</v>
      </c>
      <c r="DA52" s="159">
        <f t="shared" si="58"/>
        <v>0.41766571680575343</v>
      </c>
      <c r="DB52" s="159">
        <f t="shared" si="59"/>
        <v>0.50906932326408183</v>
      </c>
      <c r="DC52" s="159">
        <f t="shared" si="60"/>
        <v>0.4428266427450101</v>
      </c>
      <c r="DD52" s="159">
        <f t="shared" si="61"/>
        <v>0</v>
      </c>
      <c r="DE52" s="159">
        <f t="shared" si="62"/>
        <v>0.53446702016089809</v>
      </c>
      <c r="DF52" s="159">
        <f t="shared" si="63"/>
        <v>0.65431752125191434</v>
      </c>
    </row>
    <row r="53" spans="1:110">
      <c r="A53" s="15"/>
      <c r="B53" s="15" t="s">
        <v>183</v>
      </c>
      <c r="C53" s="15" t="s">
        <v>49</v>
      </c>
      <c r="D53" s="14">
        <v>101716</v>
      </c>
      <c r="E53" s="14">
        <v>9548</v>
      </c>
      <c r="F53" s="14">
        <v>1161930</v>
      </c>
      <c r="G53" s="14">
        <v>82896</v>
      </c>
      <c r="H53" s="14">
        <v>285064</v>
      </c>
      <c r="I53" s="14">
        <v>511175</v>
      </c>
      <c r="J53" s="14">
        <v>29668</v>
      </c>
      <c r="K53" s="14">
        <v>200508</v>
      </c>
      <c r="L53" s="14">
        <v>163138</v>
      </c>
      <c r="M53" s="14">
        <v>166037</v>
      </c>
      <c r="N53" s="14">
        <v>74632</v>
      </c>
      <c r="O53" s="14">
        <v>231285</v>
      </c>
      <c r="P53" s="14">
        <v>268519</v>
      </c>
      <c r="Q53" s="14">
        <v>358661</v>
      </c>
      <c r="R53" s="14">
        <v>543459</v>
      </c>
      <c r="S53" s="14">
        <v>306774</v>
      </c>
      <c r="T53" s="14">
        <v>671171</v>
      </c>
      <c r="U53" s="14">
        <v>564268</v>
      </c>
      <c r="V53" s="14">
        <v>1939116</v>
      </c>
      <c r="W53" s="14">
        <v>1298640</v>
      </c>
      <c r="X53" s="14">
        <v>8346040</v>
      </c>
      <c r="Y53" s="14">
        <v>1393182</v>
      </c>
      <c r="Z53" s="14">
        <v>652770</v>
      </c>
      <c r="AA53" s="14">
        <v>459197</v>
      </c>
      <c r="AB53" s="14">
        <v>24142943</v>
      </c>
      <c r="AC53" s="14">
        <v>11151638</v>
      </c>
      <c r="AD53" s="14">
        <v>14788359</v>
      </c>
      <c r="AE53" s="14">
        <v>7550317</v>
      </c>
      <c r="AF53" s="14">
        <v>22538640</v>
      </c>
      <c r="AG53" s="14">
        <v>6669910</v>
      </c>
      <c r="AH53" s="14">
        <v>7041641</v>
      </c>
      <c r="AI53" s="14">
        <v>7279542</v>
      </c>
      <c r="AJ53" s="14">
        <v>589560</v>
      </c>
      <c r="AK53" s="14">
        <v>25682677</v>
      </c>
      <c r="AL53" s="14">
        <v>10032750</v>
      </c>
      <c r="AM53" s="14">
        <v>289843</v>
      </c>
      <c r="AN53" s="14">
        <v>750413</v>
      </c>
      <c r="AO53" s="14">
        <v>30707469</v>
      </c>
      <c r="AP53" s="14">
        <v>158327627</v>
      </c>
      <c r="AQ53" s="14">
        <v>189035096</v>
      </c>
      <c r="BU53" s="159">
        <f t="shared" si="26"/>
        <v>1</v>
      </c>
      <c r="BV53" s="159">
        <f t="shared" si="27"/>
        <v>1</v>
      </c>
      <c r="BW53" s="159">
        <f t="shared" si="28"/>
        <v>1</v>
      </c>
      <c r="BX53" s="159">
        <f t="shared" si="29"/>
        <v>1</v>
      </c>
      <c r="BY53" s="159">
        <f t="shared" si="30"/>
        <v>1</v>
      </c>
      <c r="BZ53" s="159">
        <f t="shared" si="31"/>
        <v>1</v>
      </c>
      <c r="CA53" s="159">
        <f t="shared" si="32"/>
        <v>1</v>
      </c>
      <c r="CB53" s="159">
        <f t="shared" si="33"/>
        <v>1</v>
      </c>
      <c r="CC53" s="159">
        <f t="shared" si="34"/>
        <v>1</v>
      </c>
      <c r="CD53" s="159">
        <f t="shared" si="35"/>
        <v>1</v>
      </c>
      <c r="CE53" s="159">
        <f t="shared" si="36"/>
        <v>1</v>
      </c>
      <c r="CF53" s="159">
        <f t="shared" si="37"/>
        <v>1</v>
      </c>
      <c r="CG53" s="159">
        <f t="shared" si="38"/>
        <v>1</v>
      </c>
      <c r="CH53" s="159">
        <f t="shared" si="39"/>
        <v>1</v>
      </c>
      <c r="CI53" s="159">
        <f t="shared" si="40"/>
        <v>1</v>
      </c>
      <c r="CJ53" s="159">
        <f t="shared" si="41"/>
        <v>1</v>
      </c>
      <c r="CK53" s="159">
        <f t="shared" si="42"/>
        <v>1</v>
      </c>
      <c r="CL53" s="159">
        <f t="shared" si="43"/>
        <v>1</v>
      </c>
      <c r="CM53" s="159">
        <f t="shared" si="44"/>
        <v>1</v>
      </c>
      <c r="CN53" s="159">
        <f t="shared" si="45"/>
        <v>1</v>
      </c>
      <c r="CO53" s="159">
        <f t="shared" si="46"/>
        <v>1</v>
      </c>
      <c r="CP53" s="159">
        <f t="shared" si="47"/>
        <v>1</v>
      </c>
      <c r="CQ53" s="159">
        <f t="shared" si="48"/>
        <v>1</v>
      </c>
      <c r="CR53" s="159">
        <f t="shared" si="49"/>
        <v>1</v>
      </c>
      <c r="CS53" s="159">
        <f t="shared" si="50"/>
        <v>1</v>
      </c>
      <c r="CT53" s="159">
        <f t="shared" si="51"/>
        <v>1</v>
      </c>
      <c r="CU53" s="159">
        <f t="shared" si="52"/>
        <v>1</v>
      </c>
      <c r="CV53" s="159">
        <f t="shared" si="53"/>
        <v>1</v>
      </c>
      <c r="CW53" s="159">
        <f t="shared" si="54"/>
        <v>1</v>
      </c>
      <c r="CX53" s="159">
        <f t="shared" si="55"/>
        <v>1</v>
      </c>
      <c r="CY53" s="159">
        <f t="shared" si="56"/>
        <v>1</v>
      </c>
      <c r="CZ53" s="159">
        <f t="shared" si="57"/>
        <v>1</v>
      </c>
      <c r="DA53" s="159">
        <f t="shared" si="58"/>
        <v>1</v>
      </c>
      <c r="DB53" s="159">
        <f t="shared" si="59"/>
        <v>1</v>
      </c>
      <c r="DC53" s="159">
        <f t="shared" si="60"/>
        <v>1</v>
      </c>
      <c r="DD53" s="159">
        <f t="shared" si="61"/>
        <v>1</v>
      </c>
      <c r="DE53" s="159">
        <f t="shared" si="62"/>
        <v>1</v>
      </c>
      <c r="DF53" s="159">
        <f t="shared" si="63"/>
        <v>1</v>
      </c>
    </row>
  </sheetData>
  <phoneticPr fontId="3"/>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91"/>
  <sheetViews>
    <sheetView zoomScaleNormal="100" workbookViewId="0">
      <pane xSplit="2" ySplit="4" topLeftCell="BI5" activePane="bottomRight" state="frozen"/>
      <selection pane="topRight" activeCell="C1" sqref="C1"/>
      <selection pane="bottomLeft" activeCell="A5" sqref="A5"/>
      <selection pane="bottomRight"/>
    </sheetView>
  </sheetViews>
  <sheetFormatPr defaultColWidth="9" defaultRowHeight="15"/>
  <cols>
    <col min="1" max="1" width="9" style="1"/>
    <col min="2" max="2" width="24.44140625" style="1" bestFit="1" customWidth="1"/>
    <col min="3" max="3" width="9" style="1" customWidth="1"/>
    <col min="4" max="4" width="9" style="1"/>
    <col min="5" max="5" width="9.33203125" style="1" bestFit="1" customWidth="1"/>
    <col min="6" max="6" width="9" style="1"/>
    <col min="7" max="7" width="10.33203125" style="1" customWidth="1"/>
    <col min="8" max="8" width="10.21875" style="1" customWidth="1"/>
    <col min="9" max="9" width="9.77734375" style="1" bestFit="1" customWidth="1"/>
    <col min="10" max="10" width="9" style="1"/>
    <col min="11" max="11" width="9.6640625" style="1" bestFit="1" customWidth="1"/>
    <col min="12" max="12" width="9" style="1"/>
    <col min="13" max="15" width="9.77734375" style="1" customWidth="1"/>
    <col min="16" max="16" width="9.33203125" style="1" customWidth="1"/>
    <col min="17" max="17" width="9" style="1" customWidth="1"/>
    <col min="18" max="20" width="9" style="1"/>
    <col min="21" max="21" width="24.44140625" style="1" bestFit="1" customWidth="1"/>
    <col min="22" max="22" width="38.77734375" style="1" bestFit="1" customWidth="1"/>
    <col min="23" max="23" width="10.88671875" style="1" customWidth="1"/>
    <col min="24" max="24" width="9" style="1"/>
    <col min="25" max="25" width="10.88671875" style="1" customWidth="1"/>
    <col min="26" max="34" width="9" style="1"/>
    <col min="35" max="35" width="10.88671875" style="1" customWidth="1"/>
    <col min="36" max="36" width="9.21875" style="1" bestFit="1" customWidth="1"/>
    <col min="37" max="37" width="9" style="1"/>
    <col min="38" max="38" width="11.44140625" style="1" bestFit="1" customWidth="1"/>
    <col min="39" max="39" width="9.5546875" style="1" bestFit="1" customWidth="1"/>
    <col min="40" max="40" width="10.88671875" style="1" customWidth="1"/>
    <col min="41" max="49" width="9" style="1"/>
    <col min="50" max="50" width="10.88671875" style="1" customWidth="1"/>
    <col min="51" max="51" width="9.5546875" style="1" bestFit="1" customWidth="1"/>
    <col min="52" max="52" width="9" style="1"/>
    <col min="53" max="53" width="8.44140625" style="1" customWidth="1"/>
    <col min="54" max="61" width="9.5546875" style="1" bestFit="1" customWidth="1"/>
    <col min="62" max="62" width="9" style="1"/>
    <col min="63" max="64" width="13.33203125" style="1" customWidth="1"/>
    <col min="65" max="65" width="10.77734375" style="1" bestFit="1" customWidth="1"/>
    <col min="66" max="67" width="12" style="1" customWidth="1"/>
    <col min="68" max="69" width="14.44140625" style="1" bestFit="1" customWidth="1"/>
    <col min="70" max="70" width="9" style="1"/>
    <col min="71" max="71" width="41.6640625" style="1" bestFit="1" customWidth="1"/>
    <col min="72" max="16384" width="9" style="1"/>
  </cols>
  <sheetData>
    <row r="1" spans="1:73">
      <c r="C1" s="1" t="s">
        <v>184</v>
      </c>
      <c r="T1" s="1" t="s">
        <v>581</v>
      </c>
      <c r="AL1" s="1" t="s">
        <v>582</v>
      </c>
      <c r="BA1" s="1" t="s">
        <v>583</v>
      </c>
      <c r="BK1" s="1" t="s">
        <v>420</v>
      </c>
    </row>
    <row r="2" spans="1:73">
      <c r="O2" s="18"/>
      <c r="P2" s="18"/>
      <c r="BK2" s="1" t="s">
        <v>528</v>
      </c>
    </row>
    <row r="3" spans="1:73" ht="42" customHeight="1">
      <c r="G3" s="327" t="s">
        <v>1051</v>
      </c>
      <c r="H3" s="327"/>
      <c r="I3" s="327" t="s">
        <v>739</v>
      </c>
      <c r="J3" s="327"/>
      <c r="M3" s="157" t="s">
        <v>1052</v>
      </c>
      <c r="N3" s="17"/>
      <c r="P3" s="158" t="s">
        <v>285</v>
      </c>
      <c r="T3" s="248" t="s">
        <v>390</v>
      </c>
      <c r="U3" s="248" t="s">
        <v>394</v>
      </c>
      <c r="V3" s="248" t="s">
        <v>391</v>
      </c>
      <c r="W3" s="248" t="s">
        <v>388</v>
      </c>
      <c r="X3" s="248" t="s">
        <v>377</v>
      </c>
      <c r="Y3" s="248" t="s">
        <v>387</v>
      </c>
      <c r="Z3" s="248" t="s">
        <v>378</v>
      </c>
      <c r="AA3" s="248"/>
      <c r="AB3" s="248" t="s">
        <v>379</v>
      </c>
      <c r="AC3" s="248"/>
      <c r="AD3" s="248"/>
      <c r="AE3" s="248"/>
      <c r="AF3" s="248"/>
      <c r="AG3" s="248"/>
      <c r="AH3" s="248"/>
      <c r="AI3" s="248" t="s">
        <v>389</v>
      </c>
      <c r="AJ3" s="248" t="s">
        <v>380</v>
      </c>
      <c r="AL3" s="248" t="s">
        <v>388</v>
      </c>
      <c r="AM3" s="248" t="s">
        <v>377</v>
      </c>
      <c r="AN3" s="248" t="s">
        <v>387</v>
      </c>
      <c r="AO3" s="248" t="s">
        <v>378</v>
      </c>
      <c r="AP3" s="248"/>
      <c r="AQ3" s="248" t="s">
        <v>379</v>
      </c>
      <c r="AR3" s="248"/>
      <c r="AS3" s="248"/>
      <c r="AT3" s="248"/>
      <c r="AU3" s="248"/>
      <c r="AV3" s="248"/>
      <c r="AW3" s="248"/>
      <c r="AX3" s="248" t="s">
        <v>389</v>
      </c>
      <c r="AY3" s="248" t="s">
        <v>380</v>
      </c>
      <c r="BK3" s="329" t="s">
        <v>529</v>
      </c>
      <c r="BL3" s="329"/>
      <c r="BM3" s="329"/>
      <c r="BN3" s="330" t="s">
        <v>1050</v>
      </c>
      <c r="BO3" s="330"/>
      <c r="BP3" s="330"/>
    </row>
    <row r="4" spans="1:73" ht="60">
      <c r="C4" s="155" t="s">
        <v>55</v>
      </c>
      <c r="D4" s="155" t="s">
        <v>187</v>
      </c>
      <c r="E4" s="155" t="s">
        <v>217</v>
      </c>
      <c r="F4" s="156" t="s">
        <v>54</v>
      </c>
      <c r="G4" s="155" t="s">
        <v>275</v>
      </c>
      <c r="H4" s="155" t="s">
        <v>276</v>
      </c>
      <c r="I4" s="155" t="s">
        <v>277</v>
      </c>
      <c r="J4" s="155" t="s">
        <v>278</v>
      </c>
      <c r="K4" s="155" t="s">
        <v>53</v>
      </c>
      <c r="L4" s="155" t="s">
        <v>52</v>
      </c>
      <c r="M4" s="155" t="s">
        <v>283</v>
      </c>
      <c r="N4" s="155" t="s">
        <v>284</v>
      </c>
      <c r="O4" s="155" t="s">
        <v>51</v>
      </c>
      <c r="P4" s="155" t="s">
        <v>286</v>
      </c>
      <c r="Q4" s="155" t="s">
        <v>50</v>
      </c>
      <c r="T4" s="328"/>
      <c r="U4" s="328"/>
      <c r="V4" s="328"/>
      <c r="W4" s="248"/>
      <c r="X4" s="248"/>
      <c r="Y4" s="248"/>
      <c r="Z4" s="155" t="s">
        <v>43</v>
      </c>
      <c r="AA4" s="155" t="s">
        <v>357</v>
      </c>
      <c r="AB4" s="155" t="s">
        <v>381</v>
      </c>
      <c r="AC4" s="155" t="s">
        <v>382</v>
      </c>
      <c r="AD4" s="155" t="s">
        <v>383</v>
      </c>
      <c r="AE4" s="155" t="s">
        <v>384</v>
      </c>
      <c r="AF4" s="155" t="s">
        <v>385</v>
      </c>
      <c r="AG4" s="155" t="s">
        <v>386</v>
      </c>
      <c r="AH4" s="155" t="s">
        <v>271</v>
      </c>
      <c r="AI4" s="248"/>
      <c r="AJ4" s="248"/>
      <c r="AL4" s="248"/>
      <c r="AM4" s="248"/>
      <c r="AN4" s="248"/>
      <c r="AO4" s="155" t="s">
        <v>43</v>
      </c>
      <c r="AP4" s="155" t="s">
        <v>357</v>
      </c>
      <c r="AQ4" s="155" t="s">
        <v>381</v>
      </c>
      <c r="AR4" s="155" t="s">
        <v>382</v>
      </c>
      <c r="AS4" s="155" t="s">
        <v>383</v>
      </c>
      <c r="AT4" s="155" t="s">
        <v>384</v>
      </c>
      <c r="AU4" s="155" t="s">
        <v>385</v>
      </c>
      <c r="AV4" s="155" t="s">
        <v>386</v>
      </c>
      <c r="AW4" s="155" t="s">
        <v>271</v>
      </c>
      <c r="AX4" s="248"/>
      <c r="AY4" s="248"/>
      <c r="BA4" s="158" t="s">
        <v>43</v>
      </c>
      <c r="BB4" s="158" t="s">
        <v>584</v>
      </c>
      <c r="BC4" s="158" t="s">
        <v>585</v>
      </c>
      <c r="BD4" s="158" t="s">
        <v>586</v>
      </c>
      <c r="BE4" s="158" t="s">
        <v>587</v>
      </c>
      <c r="BF4" s="158" t="s">
        <v>588</v>
      </c>
      <c r="BG4" s="158" t="s">
        <v>589</v>
      </c>
      <c r="BH4" s="158" t="s">
        <v>590</v>
      </c>
      <c r="BI4" s="158" t="s">
        <v>591</v>
      </c>
      <c r="BK4" s="155" t="s">
        <v>1055</v>
      </c>
      <c r="BL4" s="155" t="s">
        <v>1045</v>
      </c>
      <c r="BM4" s="155" t="s">
        <v>421</v>
      </c>
      <c r="BN4" s="155" t="s">
        <v>1056</v>
      </c>
      <c r="BO4" s="196" t="s">
        <v>1046</v>
      </c>
      <c r="BP4"/>
      <c r="BQ4"/>
      <c r="BT4" s="18"/>
      <c r="BU4" s="18"/>
    </row>
    <row r="5" spans="1:73">
      <c r="A5" s="11" t="s">
        <v>130</v>
      </c>
      <c r="B5" s="20" t="s">
        <v>546</v>
      </c>
      <c r="C5" s="204">
        <f>1-D5</f>
        <v>7.4098991696379346E-2</v>
      </c>
      <c r="D5" s="163">
        <f>-'1'!BQ6/('1'!AQ6+'1'!BG6-'1'!BE6-'1'!BC6)</f>
        <v>0.92590100830362065</v>
      </c>
      <c r="E5" s="163">
        <f>-'1'!BP6/('1'!AQ6+'1'!BG6-'1'!BE6-'1'!BC6)</f>
        <v>0.11596877326404252</v>
      </c>
      <c r="F5" s="163">
        <f t="array" ref="F5:F42">TRANSPOSE('1'!D47:AQ47/'1'!D53:AQ53)</f>
        <v>0.27335915686814266</v>
      </c>
      <c r="G5" s="160">
        <v>8006342</v>
      </c>
      <c r="H5" s="161">
        <v>2579045</v>
      </c>
      <c r="I5" s="161">
        <v>574733</v>
      </c>
      <c r="J5" s="161">
        <v>354241</v>
      </c>
      <c r="K5" s="163">
        <f>(G5-H5)/G5</f>
        <v>0.67787473980002355</v>
      </c>
      <c r="L5" s="163">
        <f>J5/I5</f>
        <v>0.61635750861704475</v>
      </c>
      <c r="M5" s="162">
        <v>443263</v>
      </c>
      <c r="N5" s="163">
        <f t="array" ref="N5:N42">MMULT('1'!HU6:JF43,'2'!M5:M42)/SUM($M$5:$M$42)</f>
        <v>1.2094830875536216E-3</v>
      </c>
      <c r="O5" s="163">
        <f t="array" ref="O5:O42">TRANSPOSE('1'!D52:AO52/'1'!D53:AO53)</f>
        <v>0.60429037712847533</v>
      </c>
      <c r="P5" s="42">
        <v>19947</v>
      </c>
      <c r="Q5" s="194">
        <f>P5/'1'!BS6</f>
        <v>0.19610484092964725</v>
      </c>
      <c r="T5" s="11" t="s">
        <v>392</v>
      </c>
      <c r="U5" s="11" t="s">
        <v>592</v>
      </c>
      <c r="V5" s="11" t="s">
        <v>593</v>
      </c>
      <c r="W5" s="26">
        <v>1869902</v>
      </c>
      <c r="X5" s="194">
        <v>0.99106510999999997</v>
      </c>
      <c r="Y5" s="26">
        <v>263827</v>
      </c>
      <c r="Z5" s="26">
        <v>93469</v>
      </c>
      <c r="AA5" s="26">
        <v>3</v>
      </c>
      <c r="AB5" s="26">
        <v>3819</v>
      </c>
      <c r="AC5" s="26">
        <v>88231</v>
      </c>
      <c r="AD5" s="26">
        <v>2807</v>
      </c>
      <c r="AE5" s="26">
        <v>9171</v>
      </c>
      <c r="AF5" s="26">
        <v>0</v>
      </c>
      <c r="AG5" s="26">
        <v>9431</v>
      </c>
      <c r="AH5" s="26">
        <v>55410</v>
      </c>
      <c r="AI5" s="26">
        <v>2132243</v>
      </c>
      <c r="AJ5" s="194">
        <v>0.99304482000000005</v>
      </c>
      <c r="AL5" s="26">
        <f t="shared" ref="AL5:AL41" si="0">SUMIF($T$5:$T$191,$A5,W$5:W$191)</f>
        <v>15695522</v>
      </c>
      <c r="AM5" s="205">
        <f t="shared" ref="AM5:AM41" si="1">SUMIF($T$5:$T$191,$A5,X$5:X$191)</f>
        <v>12.89361467</v>
      </c>
      <c r="AN5" s="26">
        <f t="shared" ref="AN5:AN41" si="2">SUMIF($T$5:$T$191,$A5,Y$5:Y$191)</f>
        <v>2807900</v>
      </c>
      <c r="AO5" s="26">
        <f t="shared" ref="AO5:AO41" si="3">SUMIF($T$5:$T$191,$A5,Z$5:Z$191)</f>
        <v>3537473</v>
      </c>
      <c r="AP5" s="26">
        <f t="shared" ref="AP5:AP41" si="4">SUMIF($T$5:$T$191,$A5,AA$5:AA$191)</f>
        <v>2197980</v>
      </c>
      <c r="AQ5" s="26">
        <f t="shared" ref="AQ5:AQ41" si="5">SUMIF($T$5:$T$191,$A5,AB$5:AB$191)</f>
        <v>12304</v>
      </c>
      <c r="AR5" s="26">
        <f t="shared" ref="AR5:AR41" si="6">SUMIF($T$5:$T$191,$A5,AC$5:AC$191)</f>
        <v>571841</v>
      </c>
      <c r="AS5" s="26">
        <f t="shared" ref="AS5:AS41" si="7">SUMIF($T$5:$T$191,$A5,AD$5:AD$191)</f>
        <v>21927</v>
      </c>
      <c r="AT5" s="26">
        <f t="shared" ref="AT5:AT41" si="8">SUMIF($T$5:$T$191,$A5,AE$5:AE$191)</f>
        <v>31161</v>
      </c>
      <c r="AU5" s="26">
        <f t="shared" ref="AU5:AU41" si="9">SUMIF($T$5:$T$191,$A5,AF$5:AF$191)</f>
        <v>7981</v>
      </c>
      <c r="AV5" s="26">
        <f t="shared" ref="AV5:AV41" si="10">SUMIF($T$5:$T$191,$A5,AG$5:AG$191)</f>
        <v>59553</v>
      </c>
      <c r="AW5" s="26">
        <f t="shared" ref="AW5:AW41" si="11">SUMIF($T$5:$T$191,$A5,AH$5:AH$191)</f>
        <v>175401</v>
      </c>
      <c r="AX5" s="26">
        <f t="shared" ref="AX5:AX41" si="12">SUMIF($T$5:$T$191,$A5,AI$5:AI$191)</f>
        <v>22311143</v>
      </c>
      <c r="AY5" s="205">
        <f t="shared" ref="AY5:AY41" si="13">SUMIF($T$5:$T$191,$A5,AJ$5:AJ$191)</f>
        <v>12.91417953</v>
      </c>
      <c r="BA5" s="163">
        <f>IF(AO5=0,0,AO5/$AX5)</f>
        <v>0.158551850077784</v>
      </c>
      <c r="BB5" s="163">
        <f t="shared" ref="BB5:BI5" si="14">IF(AP5=0,0,AP5/$AX5)</f>
        <v>9.8514899034979966E-2</v>
      </c>
      <c r="BC5" s="163">
        <f t="shared" si="14"/>
        <v>5.5147331537429528E-4</v>
      </c>
      <c r="BD5" s="163">
        <f t="shared" si="14"/>
        <v>2.5630287072249056E-2</v>
      </c>
      <c r="BE5" s="163">
        <f t="shared" si="14"/>
        <v>9.8278245986769923E-4</v>
      </c>
      <c r="BF5" s="163">
        <f t="shared" si="14"/>
        <v>1.3966563703168412E-3</v>
      </c>
      <c r="BG5" s="163">
        <f t="shared" si="14"/>
        <v>3.5771363215232854E-4</v>
      </c>
      <c r="BH5" s="163">
        <f t="shared" si="14"/>
        <v>2.6692043522826242E-3</v>
      </c>
      <c r="BI5" s="163">
        <f t="shared" si="14"/>
        <v>7.8615873691455437E-3</v>
      </c>
      <c r="BK5" s="42">
        <v>15727967.761441257</v>
      </c>
      <c r="BL5" s="42">
        <v>225035907.61682537</v>
      </c>
      <c r="BM5" s="26">
        <v>12887622</v>
      </c>
      <c r="BN5" s="163">
        <f>BK5/BM5/1000</f>
        <v>1.2203933170480371E-3</v>
      </c>
      <c r="BO5" s="163">
        <f>BL5/BM5/1000</f>
        <v>1.7461398822593135E-2</v>
      </c>
      <c r="BP5"/>
      <c r="BQ5"/>
    </row>
    <row r="6" spans="1:73">
      <c r="A6" s="11" t="s">
        <v>131</v>
      </c>
      <c r="B6" s="11" t="s">
        <v>9</v>
      </c>
      <c r="C6" s="204">
        <f t="shared" ref="C6:C42" si="15">1-D6</f>
        <v>9.0865249937058801E-3</v>
      </c>
      <c r="D6" s="163">
        <f>-'1'!BQ7/('1'!AQ7+'1'!BG7-'1'!BE7-'1'!BC7)</f>
        <v>0.99091347500629412</v>
      </c>
      <c r="E6" s="163">
        <f>-'1'!BP7/('1'!AQ7+'1'!BG7-'1'!BE7-'1'!BC7)</f>
        <v>0.90287435596483823</v>
      </c>
      <c r="F6" s="163">
        <v>0.15867197318810222</v>
      </c>
      <c r="M6" s="162">
        <v>-768</v>
      </c>
      <c r="N6" s="163">
        <v>5.0685571822792655E-5</v>
      </c>
      <c r="O6" s="163">
        <v>0.35075408462505236</v>
      </c>
      <c r="P6" s="42">
        <v>452</v>
      </c>
      <c r="Q6" s="194">
        <f>P6/'1'!BS7</f>
        <v>4.7339757017176375E-2</v>
      </c>
      <c r="T6" s="11" t="s">
        <v>392</v>
      </c>
      <c r="U6" s="11"/>
      <c r="V6" s="11" t="s">
        <v>287</v>
      </c>
      <c r="W6" s="26">
        <v>572754</v>
      </c>
      <c r="X6" s="194">
        <v>1</v>
      </c>
      <c r="Y6" s="26">
        <v>261048</v>
      </c>
      <c r="Z6" s="26">
        <v>145913</v>
      </c>
      <c r="AA6" s="26">
        <v>60321</v>
      </c>
      <c r="AB6" s="26">
        <v>2298</v>
      </c>
      <c r="AC6" s="26">
        <v>33238</v>
      </c>
      <c r="AD6" s="26">
        <v>1025</v>
      </c>
      <c r="AE6" s="26">
        <v>3224</v>
      </c>
      <c r="AF6" s="26">
        <v>0</v>
      </c>
      <c r="AG6" s="26">
        <v>2505</v>
      </c>
      <c r="AH6" s="26">
        <v>21203</v>
      </c>
      <c r="AI6" s="26">
        <v>842481</v>
      </c>
      <c r="AJ6" s="194">
        <v>1</v>
      </c>
      <c r="AL6" s="26">
        <f t="shared" si="0"/>
        <v>21141252</v>
      </c>
      <c r="AM6" s="205">
        <f t="shared" si="1"/>
        <v>2.8913325099999998</v>
      </c>
      <c r="AN6" s="26">
        <f t="shared" si="2"/>
        <v>20293337</v>
      </c>
      <c r="AO6" s="26">
        <f t="shared" si="3"/>
        <v>522336</v>
      </c>
      <c r="AP6" s="26">
        <f t="shared" si="4"/>
        <v>428</v>
      </c>
      <c r="AQ6" s="26">
        <f t="shared" si="5"/>
        <v>2323</v>
      </c>
      <c r="AR6" s="26">
        <f t="shared" si="6"/>
        <v>637684</v>
      </c>
      <c r="AS6" s="26">
        <f t="shared" si="7"/>
        <v>149384</v>
      </c>
      <c r="AT6" s="26">
        <f t="shared" si="8"/>
        <v>223164</v>
      </c>
      <c r="AU6" s="26">
        <f t="shared" si="9"/>
        <v>0</v>
      </c>
      <c r="AV6" s="26">
        <f t="shared" si="10"/>
        <v>62516</v>
      </c>
      <c r="AW6" s="26">
        <f t="shared" si="11"/>
        <v>465805</v>
      </c>
      <c r="AX6" s="26">
        <f t="shared" si="12"/>
        <v>23204892</v>
      </c>
      <c r="AY6" s="205">
        <f t="shared" si="13"/>
        <v>2.9307068700000003</v>
      </c>
      <c r="BA6" s="163">
        <f t="shared" ref="BA6:BA28" si="16">IF(AO6=0,0,AO6/$AX6)</f>
        <v>2.2509736309050694E-2</v>
      </c>
      <c r="BB6" s="163">
        <f t="shared" ref="BB6:BB28" si="17">IF(AP6=0,0,AP6/$AX6)</f>
        <v>1.8444386640541142E-5</v>
      </c>
      <c r="BC6" s="163">
        <f t="shared" ref="BC6:BC29" si="18">IF(AQ6=0,0,AQ6/$AX6)</f>
        <v>1.0010820132237633E-4</v>
      </c>
      <c r="BD6" s="163">
        <f t="shared" ref="BD6:BD29" si="19">IF(AR6=0,0,AR6/$AX6)</f>
        <v>2.7480584697399151E-2</v>
      </c>
      <c r="BE6" s="163">
        <f t="shared" ref="BE6:BE29" si="20">IF(AS6=0,0,AS6/$AX6)</f>
        <v>6.4376080698845747E-3</v>
      </c>
      <c r="BF6" s="163">
        <f t="shared" ref="BF6:BF29" si="21">IF(AT6=0,0,AT6/$AX6)</f>
        <v>9.6171100473124368E-3</v>
      </c>
      <c r="BG6" s="163">
        <f t="shared" ref="BG6:BG29" si="22">IF(AU6=0,0,AU6/$AX6)</f>
        <v>0</v>
      </c>
      <c r="BH6" s="163">
        <f t="shared" ref="BH6:BH29" si="23">IF(AV6=0,0,AV6/$AX6)</f>
        <v>2.6940870916356773E-3</v>
      </c>
      <c r="BI6" s="163">
        <f t="shared" ref="BI6:BI29" si="24">IF(AW6=0,0,AW6/$AX6)</f>
        <v>2.0073568969853427E-2</v>
      </c>
      <c r="BK6" s="42">
        <v>927118.85003748012</v>
      </c>
      <c r="BL6" s="42">
        <v>14559061.307483325</v>
      </c>
      <c r="BM6" s="26">
        <v>847915</v>
      </c>
      <c r="BN6" s="163">
        <f t="shared" ref="BN6:BN41" si="25">BK6/BM6/1000</f>
        <v>1.0934101295972829E-3</v>
      </c>
      <c r="BO6" s="163">
        <f t="shared" ref="BO6:BO41" si="26">BL6/BM6/1000</f>
        <v>1.717042546420729E-2</v>
      </c>
      <c r="BP6"/>
      <c r="BQ6"/>
    </row>
    <row r="7" spans="1:73">
      <c r="A7" s="11" t="s">
        <v>132</v>
      </c>
      <c r="B7" s="11" t="s">
        <v>395</v>
      </c>
      <c r="C7" s="204">
        <f t="shared" si="15"/>
        <v>9.4629584517824439E-2</v>
      </c>
      <c r="D7" s="163">
        <f>-'1'!BQ8/('1'!AQ8+'1'!BG8-'1'!BE8-'1'!BC8)</f>
        <v>0.90537041548217556</v>
      </c>
      <c r="E7" s="163">
        <f>-'1'!BP8/('1'!AQ8+'1'!BG8-'1'!BE8-'1'!BC8)</f>
        <v>0.14137394718538465</v>
      </c>
      <c r="F7" s="163">
        <v>0.12707392011566962</v>
      </c>
      <c r="M7" s="162">
        <v>3314581</v>
      </c>
      <c r="N7" s="163">
        <v>9.6561540101501257E-3</v>
      </c>
      <c r="O7" s="163">
        <v>0.28323306911776097</v>
      </c>
      <c r="P7" s="42">
        <v>37560</v>
      </c>
      <c r="Q7" s="194">
        <f>P7/'1'!BS8</f>
        <v>3.2325527355348431E-2</v>
      </c>
      <c r="T7" s="11" t="s">
        <v>392</v>
      </c>
      <c r="U7" s="11"/>
      <c r="V7" s="11" t="s">
        <v>288</v>
      </c>
      <c r="W7" s="26">
        <v>2504103</v>
      </c>
      <c r="X7" s="194">
        <v>1</v>
      </c>
      <c r="Y7" s="26">
        <v>112504</v>
      </c>
      <c r="Z7" s="26">
        <v>1181075</v>
      </c>
      <c r="AA7" s="26">
        <v>876803</v>
      </c>
      <c r="AB7" s="26">
        <v>4885</v>
      </c>
      <c r="AC7" s="26">
        <v>219444</v>
      </c>
      <c r="AD7" s="26">
        <v>10753</v>
      </c>
      <c r="AE7" s="26">
        <v>2818</v>
      </c>
      <c r="AF7" s="26">
        <v>3099</v>
      </c>
      <c r="AG7" s="26">
        <v>24161</v>
      </c>
      <c r="AH7" s="26">
        <v>24511</v>
      </c>
      <c r="AI7" s="26">
        <v>4851652</v>
      </c>
      <c r="AJ7" s="194">
        <v>1</v>
      </c>
      <c r="AL7" s="26">
        <f t="shared" si="0"/>
        <v>46146938</v>
      </c>
      <c r="AM7" s="205">
        <f t="shared" si="1"/>
        <v>10.986713250000001</v>
      </c>
      <c r="AN7" s="26">
        <f t="shared" si="2"/>
        <v>7806289</v>
      </c>
      <c r="AO7" s="26">
        <f t="shared" si="3"/>
        <v>8587510</v>
      </c>
      <c r="AP7" s="26">
        <f t="shared" si="4"/>
        <v>14482248</v>
      </c>
      <c r="AQ7" s="26">
        <f t="shared" si="5"/>
        <v>21456</v>
      </c>
      <c r="AR7" s="26">
        <f t="shared" si="6"/>
        <v>1816945</v>
      </c>
      <c r="AS7" s="26">
        <f t="shared" si="7"/>
        <v>25702</v>
      </c>
      <c r="AT7" s="26">
        <f t="shared" si="8"/>
        <v>26576</v>
      </c>
      <c r="AU7" s="26">
        <f t="shared" si="9"/>
        <v>6232</v>
      </c>
      <c r="AV7" s="26">
        <f t="shared" si="10"/>
        <v>143265</v>
      </c>
      <c r="AW7" s="26">
        <f t="shared" si="11"/>
        <v>260638</v>
      </c>
      <c r="AX7" s="26">
        <f t="shared" si="12"/>
        <v>71517510</v>
      </c>
      <c r="AY7" s="205">
        <f t="shared" si="13"/>
        <v>10.991496529999999</v>
      </c>
      <c r="BA7" s="163">
        <f t="shared" si="16"/>
        <v>0.12007562903126801</v>
      </c>
      <c r="BB7" s="163">
        <f t="shared" si="17"/>
        <v>0.20249933198177622</v>
      </c>
      <c r="BC7" s="163">
        <f t="shared" si="18"/>
        <v>3.000104449945195E-4</v>
      </c>
      <c r="BD7" s="163">
        <f t="shared" si="19"/>
        <v>2.5405596475604367E-2</v>
      </c>
      <c r="BE7" s="163">
        <f t="shared" si="20"/>
        <v>3.5938052093815906E-4</v>
      </c>
      <c r="BF7" s="163">
        <f t="shared" si="21"/>
        <v>3.7160130435189926E-4</v>
      </c>
      <c r="BG7" s="163">
        <f t="shared" si="22"/>
        <v>8.7139499124060666E-5</v>
      </c>
      <c r="BH7" s="163">
        <f t="shared" si="23"/>
        <v>2.0032157159834006E-3</v>
      </c>
      <c r="BI7" s="163">
        <f t="shared" si="24"/>
        <v>3.6443942189821766E-3</v>
      </c>
      <c r="BK7" s="42">
        <v>9340413.0221727807</v>
      </c>
      <c r="BL7" s="42">
        <v>159851702.92810118</v>
      </c>
      <c r="BM7" s="26">
        <v>38340649</v>
      </c>
      <c r="BN7" s="163">
        <f t="shared" si="25"/>
        <v>2.4361645579272227E-4</v>
      </c>
      <c r="BO7" s="163">
        <f t="shared" si="26"/>
        <v>4.169248750278097E-3</v>
      </c>
      <c r="BP7"/>
      <c r="BQ7"/>
    </row>
    <row r="8" spans="1:73">
      <c r="A8" s="11" t="s">
        <v>133</v>
      </c>
      <c r="B8" s="11" t="s">
        <v>45</v>
      </c>
      <c r="C8" s="204">
        <f t="shared" si="15"/>
        <v>2.0855282707945011E-2</v>
      </c>
      <c r="D8" s="163">
        <f>-'1'!BQ9/('1'!AQ9+'1'!BG9-'1'!BE9-'1'!BC9)</f>
        <v>0.97914471729205499</v>
      </c>
      <c r="E8" s="163">
        <f>-'1'!BP9/('1'!AQ9+'1'!BG9-'1'!BE9-'1'!BC9)</f>
        <v>0.67580841235108191</v>
      </c>
      <c r="F8" s="163">
        <v>0.22845493148040918</v>
      </c>
      <c r="M8" s="162">
        <v>568185</v>
      </c>
      <c r="N8" s="163">
        <v>3.2363105356897977E-4</v>
      </c>
      <c r="O8" s="163">
        <v>0.33888245512449333</v>
      </c>
      <c r="P8" s="42">
        <v>10317</v>
      </c>
      <c r="Q8" s="194">
        <f>P8/'1'!BS9</f>
        <v>0.12445715112912566</v>
      </c>
      <c r="T8" s="11" t="s">
        <v>392</v>
      </c>
      <c r="U8" s="11"/>
      <c r="V8" s="11" t="s">
        <v>289</v>
      </c>
      <c r="W8" s="26">
        <v>1164579</v>
      </c>
      <c r="X8" s="194">
        <v>1</v>
      </c>
      <c r="Y8" s="26">
        <v>357400</v>
      </c>
      <c r="Z8" s="26">
        <v>963747</v>
      </c>
      <c r="AA8" s="26">
        <v>426433</v>
      </c>
      <c r="AB8" s="26">
        <v>628</v>
      </c>
      <c r="AC8" s="26">
        <v>27944</v>
      </c>
      <c r="AD8" s="26">
        <v>4673</v>
      </c>
      <c r="AE8" s="26">
        <v>1625</v>
      </c>
      <c r="AF8" s="26">
        <v>628</v>
      </c>
      <c r="AG8" s="26">
        <v>3928</v>
      </c>
      <c r="AH8" s="26">
        <v>5567</v>
      </c>
      <c r="AI8" s="26">
        <v>2599752</v>
      </c>
      <c r="AJ8" s="194">
        <v>1</v>
      </c>
      <c r="AL8" s="26">
        <f t="shared" si="0"/>
        <v>8740521</v>
      </c>
      <c r="AM8" s="205">
        <f t="shared" si="1"/>
        <v>7.8928441999999999</v>
      </c>
      <c r="AN8" s="26">
        <f t="shared" si="2"/>
        <v>5154521</v>
      </c>
      <c r="AO8" s="26">
        <f t="shared" si="3"/>
        <v>2280736</v>
      </c>
      <c r="AP8" s="26">
        <f t="shared" si="4"/>
        <v>4885305</v>
      </c>
      <c r="AQ8" s="26">
        <f t="shared" si="5"/>
        <v>760</v>
      </c>
      <c r="AR8" s="26">
        <f t="shared" si="6"/>
        <v>331749</v>
      </c>
      <c r="AS8" s="26">
        <f t="shared" si="7"/>
        <v>384</v>
      </c>
      <c r="AT8" s="26">
        <f t="shared" si="8"/>
        <v>5016</v>
      </c>
      <c r="AU8" s="26">
        <f t="shared" si="9"/>
        <v>2580</v>
      </c>
      <c r="AV8" s="26">
        <f t="shared" si="10"/>
        <v>24906</v>
      </c>
      <c r="AW8" s="26">
        <f t="shared" si="11"/>
        <v>34915</v>
      </c>
      <c r="AX8" s="26">
        <f t="shared" si="12"/>
        <v>16306872</v>
      </c>
      <c r="AY8" s="205">
        <f t="shared" si="13"/>
        <v>7.9138782000000001</v>
      </c>
      <c r="BA8" s="163">
        <f t="shared" si="16"/>
        <v>0.13986348822753991</v>
      </c>
      <c r="BB8" s="163">
        <f t="shared" si="17"/>
        <v>0.29958565934656262</v>
      </c>
      <c r="BC8" s="163">
        <f t="shared" si="18"/>
        <v>4.6606117960575146E-5</v>
      </c>
      <c r="BD8" s="163">
        <f t="shared" si="19"/>
        <v>2.0344122404345848E-2</v>
      </c>
      <c r="BE8" s="163">
        <f t="shared" si="20"/>
        <v>2.3548354337974813E-5</v>
      </c>
      <c r="BF8" s="163">
        <f t="shared" si="21"/>
        <v>3.0760037853979597E-4</v>
      </c>
      <c r="BG8" s="163">
        <f t="shared" si="22"/>
        <v>1.5821550570826827E-4</v>
      </c>
      <c r="BH8" s="163">
        <f t="shared" si="23"/>
        <v>1.527331544639585E-3</v>
      </c>
      <c r="BI8" s="163">
        <f t="shared" si="24"/>
        <v>2.1411218534124754E-3</v>
      </c>
      <c r="BK8" s="42">
        <v>1367839.5068714775</v>
      </c>
      <c r="BL8" s="42">
        <v>22614829.276136648</v>
      </c>
      <c r="BM8" s="26">
        <v>3586000</v>
      </c>
      <c r="BN8" s="163">
        <f t="shared" si="25"/>
        <v>3.8143879165406506E-4</v>
      </c>
      <c r="BO8" s="163">
        <f t="shared" si="26"/>
        <v>6.3064219955763093E-3</v>
      </c>
      <c r="BP8"/>
      <c r="BQ8"/>
    </row>
    <row r="9" spans="1:73">
      <c r="A9" s="11" t="s">
        <v>134</v>
      </c>
      <c r="B9" s="11" t="s">
        <v>7</v>
      </c>
      <c r="C9" s="204">
        <f t="shared" si="15"/>
        <v>5.1759101141038544E-2</v>
      </c>
      <c r="D9" s="163">
        <f>-'1'!BQ10/('1'!AQ10+'1'!BG10-'1'!BE10-'1'!BC10)</f>
        <v>0.94824089885896146</v>
      </c>
      <c r="E9" s="163">
        <f>-'1'!BP10/('1'!AQ10+'1'!BG10-'1'!BE10-'1'!BC10)</f>
        <v>0.17048576073550847</v>
      </c>
      <c r="F9" s="163">
        <v>0.18544256728313641</v>
      </c>
      <c r="M9" s="162">
        <v>41161</v>
      </c>
      <c r="N9" s="163">
        <v>3.3399422028173204E-4</v>
      </c>
      <c r="O9" s="163">
        <v>0.32864549715151686</v>
      </c>
      <c r="P9" s="42">
        <v>13920</v>
      </c>
      <c r="Q9" s="194">
        <f>P9/'1'!BS10</f>
        <v>4.8831139673897794E-2</v>
      </c>
      <c r="T9" s="11" t="s">
        <v>392</v>
      </c>
      <c r="U9" s="11"/>
      <c r="V9" s="11" t="s">
        <v>290</v>
      </c>
      <c r="W9" s="26">
        <v>1060466</v>
      </c>
      <c r="X9" s="194">
        <v>0.99601112999999997</v>
      </c>
      <c r="Y9" s="26">
        <v>900076</v>
      </c>
      <c r="Z9" s="26">
        <v>210095</v>
      </c>
      <c r="AA9" s="26">
        <v>1054</v>
      </c>
      <c r="AB9" s="26">
        <v>105</v>
      </c>
      <c r="AC9" s="26">
        <v>19668</v>
      </c>
      <c r="AD9" s="26">
        <v>307</v>
      </c>
      <c r="AE9" s="26">
        <v>3513</v>
      </c>
      <c r="AF9" s="26">
        <v>0</v>
      </c>
      <c r="AG9" s="26">
        <v>1342</v>
      </c>
      <c r="AH9" s="26">
        <v>41713</v>
      </c>
      <c r="AI9" s="26">
        <v>1338263</v>
      </c>
      <c r="AJ9" s="194">
        <v>0.99711653</v>
      </c>
      <c r="AL9" s="26">
        <f t="shared" si="0"/>
        <v>14520071</v>
      </c>
      <c r="AM9" s="205">
        <f t="shared" si="1"/>
        <v>7.6328331800000004</v>
      </c>
      <c r="AN9" s="26">
        <f t="shared" si="2"/>
        <v>2566442</v>
      </c>
      <c r="AO9" s="26">
        <f t="shared" si="3"/>
        <v>3558869</v>
      </c>
      <c r="AP9" s="26">
        <f t="shared" si="4"/>
        <v>1226445</v>
      </c>
      <c r="AQ9" s="26">
        <f t="shared" si="5"/>
        <v>16608</v>
      </c>
      <c r="AR9" s="26">
        <f t="shared" si="6"/>
        <v>926245</v>
      </c>
      <c r="AS9" s="26">
        <f t="shared" si="7"/>
        <v>20079</v>
      </c>
      <c r="AT9" s="26">
        <f t="shared" si="8"/>
        <v>35962</v>
      </c>
      <c r="AU9" s="26">
        <f t="shared" si="9"/>
        <v>469</v>
      </c>
      <c r="AV9" s="26">
        <f t="shared" si="10"/>
        <v>75021</v>
      </c>
      <c r="AW9" s="26">
        <f t="shared" si="11"/>
        <v>114356</v>
      </c>
      <c r="AX9" s="26">
        <f t="shared" si="12"/>
        <v>20494125</v>
      </c>
      <c r="AY9" s="205">
        <f t="shared" si="13"/>
        <v>7.6881629900000004</v>
      </c>
      <c r="BA9" s="163">
        <f t="shared" si="16"/>
        <v>0.1736531323001104</v>
      </c>
      <c r="BB9" s="163">
        <f t="shared" si="17"/>
        <v>5.9843735704744654E-2</v>
      </c>
      <c r="BC9" s="163">
        <f t="shared" si="18"/>
        <v>8.1037858410642073E-4</v>
      </c>
      <c r="BD9" s="163">
        <f t="shared" si="19"/>
        <v>4.51956353345166E-2</v>
      </c>
      <c r="BE9" s="163">
        <f t="shared" si="20"/>
        <v>9.7974419498270842E-4</v>
      </c>
      <c r="BF9" s="163">
        <f t="shared" si="21"/>
        <v>1.7547467871890114E-3</v>
      </c>
      <c r="BG9" s="163">
        <f t="shared" si="22"/>
        <v>2.2884607174007185E-5</v>
      </c>
      <c r="BH9" s="163">
        <f t="shared" si="23"/>
        <v>3.6606100528810085E-3</v>
      </c>
      <c r="BI9" s="163">
        <f t="shared" si="24"/>
        <v>5.5799405927308438E-3</v>
      </c>
      <c r="BK9" s="42">
        <v>11339812.267442882</v>
      </c>
      <c r="BL9" s="42">
        <v>260224149.9396244</v>
      </c>
      <c r="BM9" s="26">
        <v>11953629</v>
      </c>
      <c r="BN9" s="163">
        <f t="shared" si="25"/>
        <v>9.4865017706697121E-4</v>
      </c>
      <c r="BO9" s="163">
        <f t="shared" si="26"/>
        <v>2.1769468496941339E-2</v>
      </c>
      <c r="BP9"/>
      <c r="BQ9"/>
    </row>
    <row r="10" spans="1:73">
      <c r="A10" s="11" t="s">
        <v>135</v>
      </c>
      <c r="B10" s="11" t="s">
        <v>46</v>
      </c>
      <c r="C10" s="204">
        <f t="shared" si="15"/>
        <v>5.8621217575100637E-2</v>
      </c>
      <c r="D10" s="163">
        <f>-'1'!BQ11/('1'!AQ11+'1'!BG11-'1'!BE11-'1'!BC11)</f>
        <v>0.94137878242489936</v>
      </c>
      <c r="E10" s="163">
        <f>-'1'!BP11/('1'!AQ11+'1'!BG11-'1'!BE11-'1'!BC11)</f>
        <v>0.28001656927014823</v>
      </c>
      <c r="F10" s="163">
        <v>9.8328361128771941E-2</v>
      </c>
      <c r="M10" s="162">
        <v>314311</v>
      </c>
      <c r="N10" s="163">
        <v>8.7706251238673565E-4</v>
      </c>
      <c r="O10" s="163">
        <v>0.3411023622047244</v>
      </c>
      <c r="P10" s="42">
        <v>7332</v>
      </c>
      <c r="Q10" s="194">
        <f>P10/'1'!BS11</f>
        <v>1.4343424463246442E-2</v>
      </c>
      <c r="T10" s="11" t="s">
        <v>392</v>
      </c>
      <c r="U10" s="11"/>
      <c r="V10" s="11" t="s">
        <v>291</v>
      </c>
      <c r="W10" s="26">
        <v>1172825</v>
      </c>
      <c r="X10" s="194">
        <v>0.99076750999999996</v>
      </c>
      <c r="Y10" s="26">
        <v>452732</v>
      </c>
      <c r="Z10" s="26">
        <v>231989</v>
      </c>
      <c r="AA10" s="26">
        <v>347938</v>
      </c>
      <c r="AB10" s="26">
        <v>463</v>
      </c>
      <c r="AC10" s="26">
        <v>34200</v>
      </c>
      <c r="AD10" s="26">
        <v>54</v>
      </c>
      <c r="AE10" s="26">
        <v>2006</v>
      </c>
      <c r="AF10" s="26">
        <v>821</v>
      </c>
      <c r="AG10" s="26">
        <v>3603</v>
      </c>
      <c r="AH10" s="26">
        <v>3461</v>
      </c>
      <c r="AI10" s="26">
        <v>1797360</v>
      </c>
      <c r="AJ10" s="194">
        <v>0.99404521999999995</v>
      </c>
      <c r="AL10" s="26">
        <f t="shared" si="0"/>
        <v>35733020</v>
      </c>
      <c r="AM10" s="205">
        <f t="shared" si="1"/>
        <v>14.8238178</v>
      </c>
      <c r="AN10" s="26">
        <f t="shared" si="2"/>
        <v>7726088</v>
      </c>
      <c r="AO10" s="26">
        <f t="shared" si="3"/>
        <v>6610506</v>
      </c>
      <c r="AP10" s="26">
        <f t="shared" si="4"/>
        <v>2651218</v>
      </c>
      <c r="AQ10" s="26">
        <f t="shared" si="5"/>
        <v>16455</v>
      </c>
      <c r="AR10" s="26">
        <f t="shared" si="6"/>
        <v>945765</v>
      </c>
      <c r="AS10" s="26">
        <f t="shared" si="7"/>
        <v>56922</v>
      </c>
      <c r="AT10" s="26">
        <f t="shared" si="8"/>
        <v>30786</v>
      </c>
      <c r="AU10" s="26">
        <f t="shared" si="9"/>
        <v>1675</v>
      </c>
      <c r="AV10" s="26">
        <f t="shared" si="10"/>
        <v>83324</v>
      </c>
      <c r="AW10" s="26">
        <f t="shared" si="11"/>
        <v>110751</v>
      </c>
      <c r="AX10" s="26">
        <f t="shared" si="12"/>
        <v>46240422</v>
      </c>
      <c r="AY10" s="205">
        <f t="shared" si="13"/>
        <v>14.862661450000001</v>
      </c>
      <c r="BA10" s="163">
        <f t="shared" si="16"/>
        <v>0.14295946520557273</v>
      </c>
      <c r="BB10" s="163">
        <f t="shared" si="17"/>
        <v>5.7335506150873794E-2</v>
      </c>
      <c r="BC10" s="163">
        <f t="shared" si="18"/>
        <v>3.558574789823501E-4</v>
      </c>
      <c r="BD10" s="163">
        <f t="shared" si="19"/>
        <v>2.0453208666651009E-2</v>
      </c>
      <c r="BE10" s="163">
        <f t="shared" si="20"/>
        <v>1.2310008762463284E-3</v>
      </c>
      <c r="BF10" s="163">
        <f t="shared" si="21"/>
        <v>6.6578112111520093E-4</v>
      </c>
      <c r="BG10" s="163">
        <f t="shared" si="22"/>
        <v>3.6223717854478059E-5</v>
      </c>
      <c r="BH10" s="163">
        <f t="shared" si="23"/>
        <v>1.8019731740337491E-3</v>
      </c>
      <c r="BI10" s="163">
        <f t="shared" si="24"/>
        <v>2.3951122245380891E-3</v>
      </c>
      <c r="BK10" s="42">
        <v>43321112.930676028</v>
      </c>
      <c r="BL10" s="42">
        <v>679290131.72993016</v>
      </c>
      <c r="BM10" s="26">
        <v>28006932</v>
      </c>
      <c r="BN10" s="163">
        <f t="shared" si="25"/>
        <v>1.5467996612651479E-3</v>
      </c>
      <c r="BO10" s="163">
        <f t="shared" si="26"/>
        <v>2.4254357161645916E-2</v>
      </c>
      <c r="BP10"/>
      <c r="BQ10"/>
    </row>
    <row r="11" spans="1:73">
      <c r="A11" s="11" t="s">
        <v>136</v>
      </c>
      <c r="B11" s="11" t="s">
        <v>47</v>
      </c>
      <c r="C11" s="204">
        <f t="shared" si="15"/>
        <v>1.5657371620437455E-2</v>
      </c>
      <c r="D11" s="163">
        <f>-'1'!BQ12/('1'!AQ12+'1'!BG12-'1'!BE12-'1'!BC12)</f>
        <v>0.98434262837956255</v>
      </c>
      <c r="E11" s="163">
        <f>-'1'!BP12/('1'!AQ12+'1'!BG12-'1'!BE12-'1'!BC12)</f>
        <v>0.13195275914976309</v>
      </c>
      <c r="F11" s="163">
        <v>4.1829580693002563E-2</v>
      </c>
      <c r="M11" s="162">
        <v>314104</v>
      </c>
      <c r="N11" s="163">
        <v>2.1921586405349058E-4</v>
      </c>
      <c r="O11" s="163">
        <v>0.28825670756370503</v>
      </c>
      <c r="P11" s="42">
        <v>155</v>
      </c>
      <c r="Q11" s="194">
        <f>P11/'1'!BS12</f>
        <v>5.2244842928407713E-3</v>
      </c>
      <c r="T11" s="11" t="s">
        <v>392</v>
      </c>
      <c r="U11" s="11"/>
      <c r="V11" s="11" t="s">
        <v>229</v>
      </c>
      <c r="W11" s="26">
        <v>3637884</v>
      </c>
      <c r="X11" s="194">
        <v>0.99856003000000004</v>
      </c>
      <c r="Y11" s="26">
        <v>62397</v>
      </c>
      <c r="Z11" s="26">
        <v>212548</v>
      </c>
      <c r="AA11" s="26">
        <v>66655</v>
      </c>
      <c r="AB11" s="26">
        <v>44</v>
      </c>
      <c r="AC11" s="26">
        <v>68207</v>
      </c>
      <c r="AD11" s="26">
        <v>0</v>
      </c>
      <c r="AE11" s="26">
        <v>798</v>
      </c>
      <c r="AF11" s="26">
        <v>0</v>
      </c>
      <c r="AG11" s="26">
        <v>4614</v>
      </c>
      <c r="AH11" s="26">
        <v>2255</v>
      </c>
      <c r="AI11" s="26">
        <v>3993005</v>
      </c>
      <c r="AJ11" s="194">
        <v>0.99870166000000005</v>
      </c>
      <c r="AL11" s="26">
        <f t="shared" si="0"/>
        <v>20186314</v>
      </c>
      <c r="AM11" s="205">
        <f t="shared" si="1"/>
        <v>1.74861304</v>
      </c>
      <c r="AN11" s="26">
        <f t="shared" si="2"/>
        <v>3351702</v>
      </c>
      <c r="AO11" s="26">
        <f t="shared" si="3"/>
        <v>2414431</v>
      </c>
      <c r="AP11" s="26">
        <f t="shared" si="4"/>
        <v>2651750</v>
      </c>
      <c r="AQ11" s="26">
        <f t="shared" si="5"/>
        <v>15706</v>
      </c>
      <c r="AR11" s="26">
        <f t="shared" si="6"/>
        <v>281012</v>
      </c>
      <c r="AS11" s="26">
        <f t="shared" si="7"/>
        <v>143716</v>
      </c>
      <c r="AT11" s="26">
        <f t="shared" si="8"/>
        <v>17028</v>
      </c>
      <c r="AU11" s="26">
        <f t="shared" si="9"/>
        <v>27</v>
      </c>
      <c r="AV11" s="26">
        <f t="shared" si="10"/>
        <v>49916</v>
      </c>
      <c r="AW11" s="26">
        <f t="shared" si="11"/>
        <v>40057</v>
      </c>
      <c r="AX11" s="26">
        <f t="shared" si="12"/>
        <v>25799957</v>
      </c>
      <c r="AY11" s="205">
        <f t="shared" si="13"/>
        <v>1.77169533</v>
      </c>
      <c r="BA11" s="163">
        <f t="shared" si="16"/>
        <v>9.3582752870479596E-2</v>
      </c>
      <c r="BB11" s="163">
        <f t="shared" si="17"/>
        <v>0.10278117905390308</v>
      </c>
      <c r="BC11" s="163">
        <f t="shared" si="18"/>
        <v>6.0876070452365488E-4</v>
      </c>
      <c r="BD11" s="163">
        <f t="shared" si="19"/>
        <v>1.0891956137756354E-2</v>
      </c>
      <c r="BE11" s="163">
        <f t="shared" si="20"/>
        <v>5.5703968808940262E-3</v>
      </c>
      <c r="BF11" s="163">
        <f t="shared" si="21"/>
        <v>6.6000110000183332E-4</v>
      </c>
      <c r="BG11" s="163">
        <f t="shared" si="22"/>
        <v>1.0465133720959302E-6</v>
      </c>
      <c r="BH11" s="163">
        <f t="shared" si="23"/>
        <v>1.9347319067237205E-3</v>
      </c>
      <c r="BI11" s="163">
        <f t="shared" si="24"/>
        <v>1.5525994868906177E-3</v>
      </c>
      <c r="BK11" s="42">
        <v>52399795.249072164</v>
      </c>
      <c r="BL11" s="42">
        <v>634343201.62839007</v>
      </c>
      <c r="BM11" s="26">
        <v>16834612</v>
      </c>
      <c r="BN11" s="163">
        <f t="shared" si="25"/>
        <v>3.1126226876551813E-3</v>
      </c>
      <c r="BO11" s="163">
        <f t="shared" si="26"/>
        <v>3.7680892296679612E-2</v>
      </c>
      <c r="BP11"/>
      <c r="BQ11"/>
    </row>
    <row r="12" spans="1:73">
      <c r="A12" s="11" t="s">
        <v>137</v>
      </c>
      <c r="B12" s="11" t="s">
        <v>547</v>
      </c>
      <c r="C12" s="204">
        <f t="shared" si="15"/>
        <v>7.8739240676857003E-2</v>
      </c>
      <c r="D12" s="163">
        <f>-'1'!BQ13/('1'!AQ13+'1'!BG13-'1'!BE13-'1'!BC13)</f>
        <v>0.921260759323143</v>
      </c>
      <c r="E12" s="163">
        <f>-'1'!BP13/('1'!AQ13+'1'!BG13-'1'!BE13-'1'!BC13)</f>
        <v>0.19443714726981423</v>
      </c>
      <c r="F12" s="163">
        <v>0.20647056476549563</v>
      </c>
      <c r="M12" s="162">
        <v>109320</v>
      </c>
      <c r="N12" s="163">
        <v>4.6267543193091552E-4</v>
      </c>
      <c r="O12" s="163">
        <v>0.31937379057194726</v>
      </c>
      <c r="P12" s="42">
        <v>8654</v>
      </c>
      <c r="Q12" s="194">
        <f>P12/'1'!BS13</f>
        <v>4.3160372653460212E-2</v>
      </c>
      <c r="T12" s="11" t="s">
        <v>392</v>
      </c>
      <c r="U12" s="11"/>
      <c r="V12" s="11" t="s">
        <v>230</v>
      </c>
      <c r="W12" s="26">
        <v>917361</v>
      </c>
      <c r="X12" s="194">
        <v>1</v>
      </c>
      <c r="Y12" s="26">
        <v>0</v>
      </c>
      <c r="Z12" s="26">
        <v>0</v>
      </c>
      <c r="AA12" s="26">
        <v>0</v>
      </c>
      <c r="AB12" s="26">
        <v>0</v>
      </c>
      <c r="AC12" s="26">
        <v>0</v>
      </c>
      <c r="AD12" s="26">
        <v>0</v>
      </c>
      <c r="AE12" s="26">
        <v>0</v>
      </c>
      <c r="AF12" s="26">
        <v>0</v>
      </c>
      <c r="AG12" s="26">
        <v>0</v>
      </c>
      <c r="AH12" s="26">
        <v>0</v>
      </c>
      <c r="AI12" s="26">
        <v>917361</v>
      </c>
      <c r="AJ12" s="194">
        <v>1</v>
      </c>
      <c r="AL12" s="26">
        <f t="shared" si="0"/>
        <v>15950988</v>
      </c>
      <c r="AM12" s="205">
        <f t="shared" si="1"/>
        <v>2.9834366399999999</v>
      </c>
      <c r="AN12" s="26">
        <f t="shared" si="2"/>
        <v>1953001</v>
      </c>
      <c r="AO12" s="26">
        <f t="shared" si="3"/>
        <v>2656922</v>
      </c>
      <c r="AP12" s="26">
        <f t="shared" si="4"/>
        <v>1029629</v>
      </c>
      <c r="AQ12" s="26">
        <f t="shared" si="5"/>
        <v>2560</v>
      </c>
      <c r="AR12" s="26">
        <f t="shared" si="6"/>
        <v>488189</v>
      </c>
      <c r="AS12" s="26">
        <f t="shared" si="7"/>
        <v>10622</v>
      </c>
      <c r="AT12" s="26">
        <f t="shared" si="8"/>
        <v>7644</v>
      </c>
      <c r="AU12" s="26">
        <f t="shared" si="9"/>
        <v>678</v>
      </c>
      <c r="AV12" s="26">
        <f t="shared" si="10"/>
        <v>34646</v>
      </c>
      <c r="AW12" s="26">
        <f t="shared" si="11"/>
        <v>71450</v>
      </c>
      <c r="AX12" s="26">
        <f t="shared" si="12"/>
        <v>20253328</v>
      </c>
      <c r="AY12" s="205">
        <f t="shared" si="13"/>
        <v>2.98755302</v>
      </c>
      <c r="BA12" s="163">
        <f t="shared" si="16"/>
        <v>0.13118446509136672</v>
      </c>
      <c r="BB12" s="163">
        <f t="shared" si="17"/>
        <v>5.0837521616200559E-2</v>
      </c>
      <c r="BC12" s="163">
        <f t="shared" si="18"/>
        <v>1.2639897996023173E-4</v>
      </c>
      <c r="BD12" s="163">
        <f t="shared" si="19"/>
        <v>2.410413735461155E-2</v>
      </c>
      <c r="BE12" s="163">
        <f t="shared" si="20"/>
        <v>5.2445701763186774E-4</v>
      </c>
      <c r="BF12" s="163">
        <f t="shared" si="21"/>
        <v>3.7741945422500438E-4</v>
      </c>
      <c r="BG12" s="163">
        <f t="shared" si="22"/>
        <v>3.3475979848842622E-5</v>
      </c>
      <c r="BH12" s="163">
        <f t="shared" si="23"/>
        <v>1.7106324451961672E-3</v>
      </c>
      <c r="BI12" s="163">
        <f t="shared" si="24"/>
        <v>3.527815280530686E-3</v>
      </c>
      <c r="BK12" s="42">
        <v>2198760.1097204946</v>
      </c>
      <c r="BL12" s="42">
        <v>36919061.127984256</v>
      </c>
      <c r="BM12" s="26">
        <v>13997987</v>
      </c>
      <c r="BN12" s="163">
        <f t="shared" si="25"/>
        <v>1.5707687896270332E-4</v>
      </c>
      <c r="BO12" s="163">
        <f t="shared" si="26"/>
        <v>2.637455023210427E-3</v>
      </c>
      <c r="BP12"/>
      <c r="BQ12"/>
    </row>
    <row r="13" spans="1:73">
      <c r="A13" s="11" t="s">
        <v>138</v>
      </c>
      <c r="B13" s="11" t="s">
        <v>119</v>
      </c>
      <c r="C13" s="204">
        <f t="shared" si="15"/>
        <v>0.17760946546849088</v>
      </c>
      <c r="D13" s="163">
        <f>-'1'!BQ14/('1'!AQ14+'1'!BG14-'1'!BE14-'1'!BC14)</f>
        <v>0.82239053453150912</v>
      </c>
      <c r="E13" s="163">
        <f>-'1'!BP14/('1'!AQ14+'1'!BG14-'1'!BE14-'1'!BC14)</f>
        <v>9.4019016092615745E-2</v>
      </c>
      <c r="F13" s="163">
        <v>0.18502740011523985</v>
      </c>
      <c r="M13" s="162">
        <v>17780</v>
      </c>
      <c r="N13" s="163">
        <v>2.0106538197206143E-4</v>
      </c>
      <c r="O13" s="163">
        <v>0.40057497333545833</v>
      </c>
      <c r="P13" s="42">
        <v>4788</v>
      </c>
      <c r="Q13" s="194">
        <f>P13/'1'!BS14</f>
        <v>2.9349385183096519E-2</v>
      </c>
      <c r="T13" s="11" t="s">
        <v>392</v>
      </c>
      <c r="U13" s="11"/>
      <c r="V13" s="11" t="s">
        <v>292</v>
      </c>
      <c r="W13" s="26">
        <v>325587</v>
      </c>
      <c r="X13" s="194">
        <v>1</v>
      </c>
      <c r="Y13" s="26">
        <v>0</v>
      </c>
      <c r="Z13" s="26">
        <v>429</v>
      </c>
      <c r="AA13" s="26">
        <v>0</v>
      </c>
      <c r="AB13" s="26">
        <v>0</v>
      </c>
      <c r="AC13" s="26">
        <v>7282</v>
      </c>
      <c r="AD13" s="26">
        <v>0</v>
      </c>
      <c r="AE13" s="26">
        <v>0</v>
      </c>
      <c r="AF13" s="26">
        <v>0</v>
      </c>
      <c r="AG13" s="26">
        <v>0</v>
      </c>
      <c r="AH13" s="26">
        <v>0</v>
      </c>
      <c r="AI13" s="26">
        <v>333298</v>
      </c>
      <c r="AJ13" s="194">
        <v>1</v>
      </c>
      <c r="AL13" s="26">
        <f t="shared" si="0"/>
        <v>7050793</v>
      </c>
      <c r="AM13" s="205">
        <f t="shared" si="1"/>
        <v>4.93440367</v>
      </c>
      <c r="AN13" s="26">
        <f t="shared" si="2"/>
        <v>740175</v>
      </c>
      <c r="AO13" s="26">
        <f t="shared" si="3"/>
        <v>1333154</v>
      </c>
      <c r="AP13" s="26">
        <f t="shared" si="4"/>
        <v>257562</v>
      </c>
      <c r="AQ13" s="26">
        <f t="shared" si="5"/>
        <v>2078</v>
      </c>
      <c r="AR13" s="26">
        <f t="shared" si="6"/>
        <v>372383</v>
      </c>
      <c r="AS13" s="26">
        <f t="shared" si="7"/>
        <v>35509</v>
      </c>
      <c r="AT13" s="26">
        <f t="shared" si="8"/>
        <v>17711</v>
      </c>
      <c r="AU13" s="26">
        <f t="shared" si="9"/>
        <v>91</v>
      </c>
      <c r="AV13" s="26">
        <f t="shared" si="10"/>
        <v>25415</v>
      </c>
      <c r="AW13" s="26">
        <f t="shared" si="11"/>
        <v>26162</v>
      </c>
      <c r="AX13" s="26">
        <f t="shared" si="12"/>
        <v>9120858</v>
      </c>
      <c r="AY13" s="205">
        <f t="shared" si="13"/>
        <v>4.9498288200000005</v>
      </c>
      <c r="BA13" s="163">
        <f t="shared" si="16"/>
        <v>0.1461654155782274</v>
      </c>
      <c r="BB13" s="163">
        <f t="shared" si="17"/>
        <v>2.8238790692717723E-2</v>
      </c>
      <c r="BC13" s="163">
        <f t="shared" si="18"/>
        <v>2.2782944323878303E-4</v>
      </c>
      <c r="BD13" s="163">
        <f t="shared" si="19"/>
        <v>4.0827628277953672E-2</v>
      </c>
      <c r="BE13" s="163">
        <f t="shared" si="20"/>
        <v>3.8931644369422261E-3</v>
      </c>
      <c r="BF13" s="163">
        <f t="shared" si="21"/>
        <v>1.9418129303186169E-3</v>
      </c>
      <c r="BG13" s="163">
        <f t="shared" si="22"/>
        <v>9.9771315374058009E-6</v>
      </c>
      <c r="BH13" s="163">
        <f t="shared" si="23"/>
        <v>2.7864703079469059E-3</v>
      </c>
      <c r="BI13" s="163">
        <f t="shared" si="24"/>
        <v>2.8683704976001159E-3</v>
      </c>
      <c r="BK13" s="42">
        <v>22965334.116762795</v>
      </c>
      <c r="BL13" s="42">
        <v>293561834.62505013</v>
      </c>
      <c r="BM13" s="26">
        <v>6310618</v>
      </c>
      <c r="BN13" s="163">
        <f t="shared" si="25"/>
        <v>3.6391577048020961E-3</v>
      </c>
      <c r="BO13" s="163">
        <f t="shared" si="26"/>
        <v>4.651871411406143E-2</v>
      </c>
      <c r="BP13"/>
      <c r="BQ13"/>
    </row>
    <row r="14" spans="1:73">
      <c r="A14" s="11" t="s">
        <v>139</v>
      </c>
      <c r="B14" s="11" t="s">
        <v>41</v>
      </c>
      <c r="C14" s="204">
        <f t="shared" si="15"/>
        <v>0.11721287325744278</v>
      </c>
      <c r="D14" s="163">
        <f>-'1'!BQ15/('1'!AQ15+'1'!BG15-'1'!BE15-'1'!BC15)</f>
        <v>0.88278712674255722</v>
      </c>
      <c r="E14" s="163">
        <f>-'1'!BP15/('1'!AQ15+'1'!BG15-'1'!BE15-'1'!BC15)</f>
        <v>4.1902353044553989E-2</v>
      </c>
      <c r="F14" s="163">
        <v>9.1708474617103422E-2</v>
      </c>
      <c r="M14" s="162">
        <v>-4340</v>
      </c>
      <c r="N14" s="163">
        <v>3.4967118188575618E-5</v>
      </c>
      <c r="O14" s="163">
        <v>0.31024410221818027</v>
      </c>
      <c r="P14" s="42">
        <v>1946</v>
      </c>
      <c r="Q14" s="194">
        <f>P14/'1'!BS15</f>
        <v>1.1720279214873792E-2</v>
      </c>
      <c r="T14" s="11" t="s">
        <v>392</v>
      </c>
      <c r="U14" s="11"/>
      <c r="V14" s="11" t="s">
        <v>293</v>
      </c>
      <c r="W14" s="26">
        <v>354347</v>
      </c>
      <c r="X14" s="194">
        <v>0.91721089</v>
      </c>
      <c r="Y14" s="26">
        <v>104237</v>
      </c>
      <c r="Z14" s="26">
        <v>55397</v>
      </c>
      <c r="AA14" s="26">
        <v>0</v>
      </c>
      <c r="AB14" s="26">
        <v>0</v>
      </c>
      <c r="AC14" s="26">
        <v>14878</v>
      </c>
      <c r="AD14" s="26">
        <v>548</v>
      </c>
      <c r="AE14" s="26">
        <v>4721</v>
      </c>
      <c r="AF14" s="26">
        <v>0</v>
      </c>
      <c r="AG14" s="26">
        <v>956</v>
      </c>
      <c r="AH14" s="26">
        <v>2535</v>
      </c>
      <c r="AI14" s="26">
        <v>433382</v>
      </c>
      <c r="AJ14" s="194">
        <v>0.93127130000000002</v>
      </c>
      <c r="AL14" s="26">
        <f t="shared" si="0"/>
        <v>28387891</v>
      </c>
      <c r="AM14" s="205">
        <f t="shared" si="1"/>
        <v>5.9858280600000002</v>
      </c>
      <c r="AN14" s="26">
        <f t="shared" si="2"/>
        <v>1045169</v>
      </c>
      <c r="AO14" s="26">
        <f t="shared" si="3"/>
        <v>1837618</v>
      </c>
      <c r="AP14" s="26">
        <f t="shared" si="4"/>
        <v>23</v>
      </c>
      <c r="AQ14" s="26">
        <f t="shared" si="5"/>
        <v>735</v>
      </c>
      <c r="AR14" s="26">
        <f t="shared" si="6"/>
        <v>570904</v>
      </c>
      <c r="AS14" s="26">
        <f t="shared" si="7"/>
        <v>38418</v>
      </c>
      <c r="AT14" s="26">
        <f t="shared" si="8"/>
        <v>112875</v>
      </c>
      <c r="AU14" s="26">
        <f t="shared" si="9"/>
        <v>0</v>
      </c>
      <c r="AV14" s="26">
        <f t="shared" si="10"/>
        <v>40816</v>
      </c>
      <c r="AW14" s="26">
        <f t="shared" si="11"/>
        <v>77483</v>
      </c>
      <c r="AX14" s="26">
        <f t="shared" si="12"/>
        <v>31066763</v>
      </c>
      <c r="AY14" s="205">
        <f t="shared" si="13"/>
        <v>5.9950313100000008</v>
      </c>
      <c r="BA14" s="163">
        <f t="shared" si="16"/>
        <v>5.9150610573750477E-2</v>
      </c>
      <c r="BB14" s="163">
        <f t="shared" si="17"/>
        <v>7.4034105194673801E-7</v>
      </c>
      <c r="BC14" s="163">
        <f t="shared" si="18"/>
        <v>2.3658724920906631E-5</v>
      </c>
      <c r="BD14" s="163">
        <f t="shared" si="19"/>
        <v>1.8376681213939153E-2</v>
      </c>
      <c r="BE14" s="163">
        <f t="shared" si="20"/>
        <v>1.2366270666821645E-3</v>
      </c>
      <c r="BF14" s="163">
        <f t="shared" si="21"/>
        <v>3.6333041842820895E-3</v>
      </c>
      <c r="BG14" s="163">
        <f t="shared" si="22"/>
        <v>0</v>
      </c>
      <c r="BH14" s="163">
        <f t="shared" si="23"/>
        <v>1.3138156685329591E-3</v>
      </c>
      <c r="BI14" s="163">
        <f t="shared" si="24"/>
        <v>2.4940802490430046E-3</v>
      </c>
      <c r="BK14" s="42">
        <v>143588654.784123</v>
      </c>
      <c r="BL14" s="42">
        <v>1543453565.687634</v>
      </c>
      <c r="BM14" s="26">
        <v>27342722</v>
      </c>
      <c r="BN14" s="163">
        <f t="shared" si="25"/>
        <v>5.2514396622297885E-3</v>
      </c>
      <c r="BO14" s="163">
        <f t="shared" si="26"/>
        <v>5.6448424033555766E-2</v>
      </c>
      <c r="BP14"/>
      <c r="BQ14"/>
    </row>
    <row r="15" spans="1:73">
      <c r="A15" s="11" t="s">
        <v>140</v>
      </c>
      <c r="B15" s="11" t="s">
        <v>42</v>
      </c>
      <c r="C15" s="204">
        <f t="shared" si="15"/>
        <v>2.9318903344051295E-2</v>
      </c>
      <c r="D15" s="163">
        <f>-'1'!BQ16/('1'!AQ16+'1'!BG16-'1'!BE16-'1'!BC16)</f>
        <v>0.97068109665594871</v>
      </c>
      <c r="E15" s="163">
        <f>-'1'!BP16/('1'!AQ16+'1'!BG16-'1'!BE16-'1'!BC16)</f>
        <v>0.39058565192007738</v>
      </c>
      <c r="F15" s="163">
        <v>8.5526315789473686E-2</v>
      </c>
      <c r="M15" s="162">
        <v>27598</v>
      </c>
      <c r="N15" s="163">
        <v>3.3113443950423386E-5</v>
      </c>
      <c r="O15" s="163">
        <v>0.23223282238182014</v>
      </c>
      <c r="P15" s="42">
        <v>974</v>
      </c>
      <c r="Q15" s="194">
        <f>P15/'1'!BS16</f>
        <v>1.3050702111694715E-2</v>
      </c>
      <c r="T15" s="11" t="s">
        <v>392</v>
      </c>
      <c r="U15" s="11"/>
      <c r="V15" s="11" t="s">
        <v>294</v>
      </c>
      <c r="W15" s="26">
        <v>269963</v>
      </c>
      <c r="X15" s="194">
        <v>1</v>
      </c>
      <c r="Y15" s="26">
        <v>45506</v>
      </c>
      <c r="Z15" s="26">
        <v>126298</v>
      </c>
      <c r="AA15" s="26">
        <v>93870</v>
      </c>
      <c r="AB15" s="26">
        <v>39</v>
      </c>
      <c r="AC15" s="26">
        <v>2111</v>
      </c>
      <c r="AD15" s="26">
        <v>1760</v>
      </c>
      <c r="AE15" s="26">
        <v>2065</v>
      </c>
      <c r="AF15" s="26">
        <v>105</v>
      </c>
      <c r="AG15" s="26">
        <v>638</v>
      </c>
      <c r="AH15" s="26">
        <v>2632</v>
      </c>
      <c r="AI15" s="26">
        <v>499481</v>
      </c>
      <c r="AJ15" s="194">
        <v>1</v>
      </c>
      <c r="AL15" s="26">
        <f t="shared" si="0"/>
        <v>12460361</v>
      </c>
      <c r="AM15" s="205">
        <f t="shared" si="1"/>
        <v>3.49811709</v>
      </c>
      <c r="AN15" s="26">
        <f t="shared" si="2"/>
        <v>3653726</v>
      </c>
      <c r="AO15" s="26">
        <f t="shared" si="3"/>
        <v>1233304</v>
      </c>
      <c r="AP15" s="26">
        <f t="shared" si="4"/>
        <v>223874</v>
      </c>
      <c r="AQ15" s="26">
        <f t="shared" si="5"/>
        <v>991</v>
      </c>
      <c r="AR15" s="26">
        <f t="shared" si="6"/>
        <v>285653</v>
      </c>
      <c r="AS15" s="26">
        <f t="shared" si="7"/>
        <v>2003</v>
      </c>
      <c r="AT15" s="26">
        <f t="shared" si="8"/>
        <v>14005</v>
      </c>
      <c r="AU15" s="26">
        <f t="shared" si="9"/>
        <v>142</v>
      </c>
      <c r="AV15" s="26">
        <f t="shared" si="10"/>
        <v>19010</v>
      </c>
      <c r="AW15" s="26">
        <f t="shared" si="11"/>
        <v>99938</v>
      </c>
      <c r="AX15" s="26">
        <f t="shared" si="12"/>
        <v>14339281</v>
      </c>
      <c r="AY15" s="205">
        <f t="shared" si="13"/>
        <v>3.5019836200000003</v>
      </c>
      <c r="BA15" s="163">
        <f t="shared" si="16"/>
        <v>8.6008775474865157E-2</v>
      </c>
      <c r="BB15" s="163">
        <f t="shared" si="17"/>
        <v>1.5612637760568329E-2</v>
      </c>
      <c r="BC15" s="163">
        <f t="shared" si="18"/>
        <v>6.9110857092486021E-5</v>
      </c>
      <c r="BD15" s="163">
        <f t="shared" si="19"/>
        <v>1.9921012776024125E-2</v>
      </c>
      <c r="BE15" s="163">
        <f t="shared" si="20"/>
        <v>1.3968622276109939E-4</v>
      </c>
      <c r="BF15" s="163">
        <f t="shared" si="21"/>
        <v>9.7668774326969401E-4</v>
      </c>
      <c r="BG15" s="163">
        <f t="shared" si="22"/>
        <v>9.9028675147659077E-6</v>
      </c>
      <c r="BH15" s="163">
        <f t="shared" si="23"/>
        <v>1.3257289539133797E-3</v>
      </c>
      <c r="BI15" s="163">
        <f t="shared" si="24"/>
        <v>6.9695265752864454E-3</v>
      </c>
      <c r="BK15" s="42">
        <v>3544395.695565043</v>
      </c>
      <c r="BL15" s="42">
        <v>50096154.76505243</v>
      </c>
      <c r="BM15" s="26">
        <v>8806635</v>
      </c>
      <c r="BN15" s="163">
        <f t="shared" si="25"/>
        <v>4.0246878581490469E-4</v>
      </c>
      <c r="BO15" s="163">
        <f t="shared" si="26"/>
        <v>5.6884558932046607E-3</v>
      </c>
      <c r="BP15"/>
      <c r="BQ15"/>
    </row>
    <row r="16" spans="1:73">
      <c r="A16" s="11" t="s">
        <v>141</v>
      </c>
      <c r="B16" s="11" t="s">
        <v>48</v>
      </c>
      <c r="C16" s="204">
        <f t="shared" si="15"/>
        <v>5.9389242029673106E-2</v>
      </c>
      <c r="D16" s="163">
        <f>-'1'!BQ17/('1'!AQ17+'1'!BG17-'1'!BE17-'1'!BC17)</f>
        <v>0.94061075797032689</v>
      </c>
      <c r="E16" s="163">
        <f>-'1'!BP17/('1'!AQ17+'1'!BG17-'1'!BE17-'1'!BC17)</f>
        <v>0.10570976666775492</v>
      </c>
      <c r="F16" s="163">
        <v>0.29148885574075273</v>
      </c>
      <c r="M16" s="162">
        <v>30686</v>
      </c>
      <c r="N16" s="163">
        <v>1.4169691559304807E-4</v>
      </c>
      <c r="O16" s="163">
        <v>0.39916553170330976</v>
      </c>
      <c r="P16" s="42">
        <v>16103</v>
      </c>
      <c r="Q16" s="194">
        <f>P16/'1'!BS17</f>
        <v>6.9624056899496287E-2</v>
      </c>
      <c r="T16" s="11" t="s">
        <v>392</v>
      </c>
      <c r="U16" s="11"/>
      <c r="V16" s="11" t="s">
        <v>295</v>
      </c>
      <c r="W16" s="26">
        <v>1704837</v>
      </c>
      <c r="X16" s="194">
        <v>1</v>
      </c>
      <c r="Y16" s="26">
        <v>215819</v>
      </c>
      <c r="Z16" s="26">
        <v>284040</v>
      </c>
      <c r="AA16" s="26">
        <v>257373</v>
      </c>
      <c r="AB16" s="26">
        <v>21</v>
      </c>
      <c r="AC16" s="26">
        <v>52617</v>
      </c>
      <c r="AD16" s="26">
        <v>0</v>
      </c>
      <c r="AE16" s="26">
        <v>1149</v>
      </c>
      <c r="AF16" s="26">
        <v>3197</v>
      </c>
      <c r="AG16" s="26">
        <v>7905</v>
      </c>
      <c r="AH16" s="26">
        <v>15231</v>
      </c>
      <c r="AI16" s="26">
        <v>2326370</v>
      </c>
      <c r="AJ16" s="194">
        <v>1</v>
      </c>
      <c r="AL16" s="26">
        <f t="shared" si="0"/>
        <v>12981805</v>
      </c>
      <c r="AM16" s="205">
        <f t="shared" si="1"/>
        <v>3.97179466</v>
      </c>
      <c r="AN16" s="26">
        <f t="shared" si="2"/>
        <v>1244856</v>
      </c>
      <c r="AO16" s="26">
        <f t="shared" si="3"/>
        <v>1736432</v>
      </c>
      <c r="AP16" s="26">
        <f t="shared" si="4"/>
        <v>357673</v>
      </c>
      <c r="AQ16" s="26">
        <f t="shared" si="5"/>
        <v>2043</v>
      </c>
      <c r="AR16" s="26">
        <f t="shared" si="6"/>
        <v>603076</v>
      </c>
      <c r="AS16" s="26">
        <f t="shared" si="7"/>
        <v>12375</v>
      </c>
      <c r="AT16" s="26">
        <f t="shared" si="8"/>
        <v>5493</v>
      </c>
      <c r="AU16" s="26">
        <f t="shared" si="9"/>
        <v>86</v>
      </c>
      <c r="AV16" s="26">
        <f t="shared" si="10"/>
        <v>40633</v>
      </c>
      <c r="AW16" s="26">
        <f t="shared" si="11"/>
        <v>27382</v>
      </c>
      <c r="AX16" s="26">
        <f t="shared" si="12"/>
        <v>15766998</v>
      </c>
      <c r="AY16" s="205">
        <f t="shared" si="13"/>
        <v>3.9756857600000002</v>
      </c>
      <c r="BA16" s="163">
        <f t="shared" si="16"/>
        <v>0.11013079344590518</v>
      </c>
      <c r="BB16" s="163">
        <f t="shared" si="17"/>
        <v>2.2684914401587417E-2</v>
      </c>
      <c r="BC16" s="163">
        <f t="shared" si="18"/>
        <v>1.2957444403811048E-4</v>
      </c>
      <c r="BD16" s="163">
        <f t="shared" si="19"/>
        <v>3.8249259624438335E-2</v>
      </c>
      <c r="BE16" s="163">
        <f t="shared" si="20"/>
        <v>7.8486722710309216E-4</v>
      </c>
      <c r="BF16" s="163">
        <f t="shared" si="21"/>
        <v>3.4838591341230591E-4</v>
      </c>
      <c r="BG16" s="163">
        <f t="shared" si="22"/>
        <v>5.4544308307770444E-6</v>
      </c>
      <c r="BH16" s="163">
        <f t="shared" si="23"/>
        <v>2.5770917203135307E-3</v>
      </c>
      <c r="BI16" s="163">
        <f t="shared" si="24"/>
        <v>1.7366654070736865E-3</v>
      </c>
      <c r="BK16" s="42">
        <v>1945284.1655293996</v>
      </c>
      <c r="BL16" s="42">
        <v>33481671.569676943</v>
      </c>
      <c r="BM16" s="26">
        <v>11736949</v>
      </c>
      <c r="BN16" s="163">
        <f t="shared" si="25"/>
        <v>1.6574019070283083E-4</v>
      </c>
      <c r="BO16" s="163">
        <f t="shared" si="26"/>
        <v>2.8526724934799445E-3</v>
      </c>
      <c r="BP16"/>
      <c r="BQ16"/>
    </row>
    <row r="17" spans="1:74">
      <c r="A17" s="11" t="s">
        <v>142</v>
      </c>
      <c r="B17" s="11" t="s">
        <v>10</v>
      </c>
      <c r="C17" s="204">
        <f t="shared" si="15"/>
        <v>0.1329256785509445</v>
      </c>
      <c r="D17" s="163">
        <f>-'1'!BQ18/('1'!AQ18+'1'!BG18-'1'!BE18-'1'!BC18)</f>
        <v>0.8670743214490555</v>
      </c>
      <c r="E17" s="163">
        <f>-'1'!BP18/('1'!AQ18+'1'!BG18-'1'!BE18-'1'!BC18)</f>
        <v>0.15871180383937328</v>
      </c>
      <c r="F17" s="163">
        <v>0.19526737400332939</v>
      </c>
      <c r="M17" s="162">
        <v>2176</v>
      </c>
      <c r="N17" s="163">
        <v>6.3848152328401048E-5</v>
      </c>
      <c r="O17" s="163">
        <v>0.35630625765774487</v>
      </c>
      <c r="P17" s="42">
        <v>8282</v>
      </c>
      <c r="Q17" s="194">
        <f>P17/'1'!BS18</f>
        <v>3.084325503968062E-2</v>
      </c>
      <c r="T17" s="11" t="s">
        <v>392</v>
      </c>
      <c r="U17" s="11"/>
      <c r="V17" s="11" t="s">
        <v>296</v>
      </c>
      <c r="W17" s="26">
        <v>140914</v>
      </c>
      <c r="X17" s="194">
        <v>1</v>
      </c>
      <c r="Y17" s="26">
        <v>32354</v>
      </c>
      <c r="Z17" s="26">
        <v>32473</v>
      </c>
      <c r="AA17" s="26">
        <v>67530</v>
      </c>
      <c r="AB17" s="26">
        <v>2</v>
      </c>
      <c r="AC17" s="26">
        <v>4021</v>
      </c>
      <c r="AD17" s="26">
        <v>0</v>
      </c>
      <c r="AE17" s="26">
        <v>71</v>
      </c>
      <c r="AF17" s="26">
        <v>131</v>
      </c>
      <c r="AG17" s="26">
        <v>470</v>
      </c>
      <c r="AH17" s="26">
        <v>883</v>
      </c>
      <c r="AI17" s="26">
        <v>246495</v>
      </c>
      <c r="AJ17" s="194">
        <v>1</v>
      </c>
      <c r="AL17" s="26">
        <f t="shared" si="0"/>
        <v>11997250</v>
      </c>
      <c r="AM17" s="205">
        <f t="shared" si="1"/>
        <v>5</v>
      </c>
      <c r="AN17" s="26">
        <f t="shared" si="2"/>
        <v>1538692</v>
      </c>
      <c r="AO17" s="26">
        <f t="shared" si="3"/>
        <v>1384402</v>
      </c>
      <c r="AP17" s="26">
        <f t="shared" si="4"/>
        <v>11494</v>
      </c>
      <c r="AQ17" s="26">
        <f t="shared" si="5"/>
        <v>258</v>
      </c>
      <c r="AR17" s="26">
        <f t="shared" si="6"/>
        <v>147360</v>
      </c>
      <c r="AS17" s="26">
        <f t="shared" si="7"/>
        <v>594</v>
      </c>
      <c r="AT17" s="26">
        <f t="shared" si="8"/>
        <v>4397</v>
      </c>
      <c r="AU17" s="26">
        <f t="shared" si="9"/>
        <v>432</v>
      </c>
      <c r="AV17" s="26">
        <f t="shared" si="10"/>
        <v>9945</v>
      </c>
      <c r="AW17" s="26">
        <f t="shared" si="11"/>
        <v>16098</v>
      </c>
      <c r="AX17" s="26">
        <f t="shared" si="12"/>
        <v>13572230</v>
      </c>
      <c r="AY17" s="205">
        <f t="shared" si="13"/>
        <v>5</v>
      </c>
      <c r="BA17" s="163">
        <f t="shared" si="16"/>
        <v>0.1020025449023484</v>
      </c>
      <c r="BB17" s="163">
        <f t="shared" si="17"/>
        <v>8.4687630551501117E-4</v>
      </c>
      <c r="BC17" s="163">
        <f t="shared" si="18"/>
        <v>1.9009403760472671E-5</v>
      </c>
      <c r="BD17" s="163">
        <f t="shared" si="19"/>
        <v>1.0857464101330438E-2</v>
      </c>
      <c r="BE17" s="163">
        <f t="shared" si="20"/>
        <v>4.3765836564809171E-5</v>
      </c>
      <c r="BF17" s="163">
        <f t="shared" si="21"/>
        <v>3.239703423829393E-4</v>
      </c>
      <c r="BG17" s="163">
        <f t="shared" si="22"/>
        <v>3.1829699319861218E-5</v>
      </c>
      <c r="BH17" s="163">
        <f t="shared" si="23"/>
        <v>7.3274620309263846E-4</v>
      </c>
      <c r="BI17" s="163">
        <f t="shared" si="24"/>
        <v>1.1860983788220506E-3</v>
      </c>
      <c r="BK17" s="42">
        <v>527219.40530693135</v>
      </c>
      <c r="BL17" s="42">
        <v>9264595.9048881121</v>
      </c>
      <c r="BM17" s="26">
        <v>10458558</v>
      </c>
      <c r="BN17" s="163">
        <f t="shared" si="25"/>
        <v>5.0410334322086406E-5</v>
      </c>
      <c r="BO17" s="163">
        <f t="shared" si="26"/>
        <v>8.8583874611472373E-4</v>
      </c>
      <c r="BP17"/>
      <c r="BQ17"/>
    </row>
    <row r="18" spans="1:74">
      <c r="A18" s="11" t="s">
        <v>143</v>
      </c>
      <c r="B18" s="11" t="s">
        <v>11</v>
      </c>
      <c r="C18" s="204">
        <f t="shared" si="15"/>
        <v>7.5923993727753492E-2</v>
      </c>
      <c r="D18" s="163">
        <f>-'1'!BQ19/('1'!AQ19+'1'!BG19-'1'!BE19-'1'!BC19)</f>
        <v>0.92407600627224651</v>
      </c>
      <c r="E18" s="163">
        <f>-'1'!BP19/('1'!AQ19+'1'!BG19-'1'!BE19-'1'!BC19)</f>
        <v>0.15351263690728165</v>
      </c>
      <c r="F18" s="163">
        <v>0.22404164378061736</v>
      </c>
      <c r="M18" s="162">
        <v>783</v>
      </c>
      <c r="N18" s="163">
        <v>3.2103252495767324E-5</v>
      </c>
      <c r="O18" s="163">
        <v>0.38927009069845897</v>
      </c>
      <c r="P18" s="42">
        <v>13029</v>
      </c>
      <c r="Q18" s="194">
        <f>P18/'1'!BS19</f>
        <v>3.6326782114587314E-2</v>
      </c>
      <c r="T18" s="11" t="s">
        <v>393</v>
      </c>
      <c r="U18" s="11" t="s">
        <v>594</v>
      </c>
      <c r="V18" s="11" t="s">
        <v>233</v>
      </c>
      <c r="W18" s="26">
        <v>17819955</v>
      </c>
      <c r="X18" s="194">
        <v>1</v>
      </c>
      <c r="Y18" s="26">
        <v>17631021</v>
      </c>
      <c r="Z18" s="26">
        <v>403641</v>
      </c>
      <c r="AA18" s="26">
        <v>156</v>
      </c>
      <c r="AB18" s="26">
        <v>210</v>
      </c>
      <c r="AC18" s="26">
        <v>348879</v>
      </c>
      <c r="AD18" s="26">
        <v>117693</v>
      </c>
      <c r="AE18" s="26">
        <v>139609</v>
      </c>
      <c r="AF18" s="26">
        <v>0</v>
      </c>
      <c r="AG18" s="26">
        <v>38332</v>
      </c>
      <c r="AH18" s="26">
        <v>394265</v>
      </c>
      <c r="AI18" s="26">
        <v>19262740</v>
      </c>
      <c r="AJ18" s="194">
        <v>1</v>
      </c>
      <c r="AL18" s="26">
        <f t="shared" si="0"/>
        <v>18731092</v>
      </c>
      <c r="AM18" s="205">
        <f t="shared" si="1"/>
        <v>7.9933847999999994</v>
      </c>
      <c r="AN18" s="26">
        <f t="shared" si="2"/>
        <v>2026169</v>
      </c>
      <c r="AO18" s="26">
        <f t="shared" si="3"/>
        <v>2364038</v>
      </c>
      <c r="AP18" s="26">
        <f t="shared" si="4"/>
        <v>284801</v>
      </c>
      <c r="AQ18" s="26">
        <f t="shared" si="5"/>
        <v>419</v>
      </c>
      <c r="AR18" s="26">
        <f t="shared" si="6"/>
        <v>207511</v>
      </c>
      <c r="AS18" s="26">
        <f t="shared" si="7"/>
        <v>1288</v>
      </c>
      <c r="AT18" s="26">
        <f t="shared" si="8"/>
        <v>5727</v>
      </c>
      <c r="AU18" s="26">
        <f t="shared" si="9"/>
        <v>171</v>
      </c>
      <c r="AV18" s="26">
        <f t="shared" si="10"/>
        <v>13378</v>
      </c>
      <c r="AW18" s="26">
        <f t="shared" si="11"/>
        <v>23193</v>
      </c>
      <c r="AX18" s="26">
        <f t="shared" si="12"/>
        <v>21631618</v>
      </c>
      <c r="AY18" s="205">
        <f t="shared" si="13"/>
        <v>7.99421684</v>
      </c>
      <c r="BA18" s="163">
        <f t="shared" si="16"/>
        <v>0.10928623092364149</v>
      </c>
      <c r="BB18" s="163">
        <f t="shared" si="17"/>
        <v>1.3165959199168551E-2</v>
      </c>
      <c r="BC18" s="163">
        <f t="shared" si="18"/>
        <v>1.9369794714385212E-5</v>
      </c>
      <c r="BD18" s="163">
        <f t="shared" si="19"/>
        <v>9.5929486180830296E-3</v>
      </c>
      <c r="BE18" s="163">
        <f t="shared" si="20"/>
        <v>5.954247158025812E-5</v>
      </c>
      <c r="BF18" s="163">
        <f t="shared" si="21"/>
        <v>2.6475134684793343E-4</v>
      </c>
      <c r="BG18" s="163">
        <f t="shared" si="22"/>
        <v>7.9050952175653249E-6</v>
      </c>
      <c r="BH18" s="163">
        <f t="shared" si="23"/>
        <v>6.1844657205022753E-4</v>
      </c>
      <c r="BI18" s="163">
        <f t="shared" si="24"/>
        <v>1.072180546087676E-3</v>
      </c>
      <c r="BK18" s="42">
        <v>565432.82225941273</v>
      </c>
      <c r="BL18" s="42">
        <v>9322274.2896536104</v>
      </c>
      <c r="BM18" s="26">
        <v>16704923</v>
      </c>
      <c r="BN18" s="163">
        <f t="shared" si="25"/>
        <v>3.3848274682823299E-5</v>
      </c>
      <c r="BO18" s="163">
        <f t="shared" si="26"/>
        <v>5.5805550792743016E-4</v>
      </c>
      <c r="BP18"/>
      <c r="BQ18"/>
    </row>
    <row r="19" spans="1:74">
      <c r="A19" s="11" t="s">
        <v>144</v>
      </c>
      <c r="B19" s="11" t="s">
        <v>12</v>
      </c>
      <c r="C19" s="204">
        <f t="shared" si="15"/>
        <v>0.12352231308422235</v>
      </c>
      <c r="D19" s="163">
        <f>-'1'!BQ20/('1'!AQ20+'1'!BG20-'1'!BE20-'1'!BC20)</f>
        <v>0.87647768691577765</v>
      </c>
      <c r="E19" s="163">
        <f>-'1'!BP20/('1'!AQ20+'1'!BG20-'1'!BE20-'1'!BC20)</f>
        <v>0.2683863456020622</v>
      </c>
      <c r="F19" s="163">
        <v>0.19429800592132984</v>
      </c>
      <c r="M19" s="162">
        <v>11956</v>
      </c>
      <c r="N19" s="163">
        <v>1.4118168920015752E-4</v>
      </c>
      <c r="O19" s="163">
        <v>0.39953151939704745</v>
      </c>
      <c r="P19" s="42">
        <v>14719</v>
      </c>
      <c r="Q19" s="194">
        <f>P19/'1'!BS20</f>
        <v>2.7083919854119631E-2</v>
      </c>
      <c r="T19" s="11" t="s">
        <v>393</v>
      </c>
      <c r="U19" s="11"/>
      <c r="V19" s="11" t="s">
        <v>595</v>
      </c>
      <c r="W19" s="26">
        <v>513174</v>
      </c>
      <c r="X19" s="194">
        <v>0.91707158</v>
      </c>
      <c r="Y19" s="26">
        <v>14430</v>
      </c>
      <c r="Z19" s="26">
        <v>39130</v>
      </c>
      <c r="AA19" s="26">
        <v>40</v>
      </c>
      <c r="AB19" s="26">
        <v>115</v>
      </c>
      <c r="AC19" s="26">
        <v>222660</v>
      </c>
      <c r="AD19" s="26">
        <v>6904</v>
      </c>
      <c r="AE19" s="26">
        <v>5226</v>
      </c>
      <c r="AF19" s="26">
        <v>0</v>
      </c>
      <c r="AG19" s="26">
        <v>14736</v>
      </c>
      <c r="AH19" s="26">
        <v>34710</v>
      </c>
      <c r="AI19" s="26">
        <v>836695</v>
      </c>
      <c r="AJ19" s="194">
        <v>0.95307390000000003</v>
      </c>
      <c r="AL19" s="26">
        <f t="shared" si="0"/>
        <v>9012394</v>
      </c>
      <c r="AM19" s="205">
        <f t="shared" si="1"/>
        <v>5.9965782999999995</v>
      </c>
      <c r="AN19" s="26">
        <f t="shared" si="2"/>
        <v>2109094</v>
      </c>
      <c r="AO19" s="26">
        <f t="shared" si="3"/>
        <v>1437912</v>
      </c>
      <c r="AP19" s="26">
        <f t="shared" si="4"/>
        <v>516154</v>
      </c>
      <c r="AQ19" s="26">
        <f t="shared" si="5"/>
        <v>70</v>
      </c>
      <c r="AR19" s="26">
        <f t="shared" si="6"/>
        <v>130464</v>
      </c>
      <c r="AS19" s="26">
        <f t="shared" si="7"/>
        <v>447</v>
      </c>
      <c r="AT19" s="26">
        <f t="shared" si="8"/>
        <v>2898</v>
      </c>
      <c r="AU19" s="26">
        <f t="shared" si="9"/>
        <v>507</v>
      </c>
      <c r="AV19" s="26">
        <f t="shared" si="10"/>
        <v>9502</v>
      </c>
      <c r="AW19" s="26">
        <f t="shared" si="11"/>
        <v>10249</v>
      </c>
      <c r="AX19" s="26">
        <f t="shared" si="12"/>
        <v>11120597</v>
      </c>
      <c r="AY19" s="205">
        <f t="shared" si="13"/>
        <v>5.9970690100000006</v>
      </c>
      <c r="BA19" s="163">
        <f t="shared" si="16"/>
        <v>0.12930169126711452</v>
      </c>
      <c r="BB19" s="163">
        <f t="shared" si="17"/>
        <v>4.6414234775345245E-2</v>
      </c>
      <c r="BC19" s="163">
        <f t="shared" si="18"/>
        <v>6.2946260888691494E-6</v>
      </c>
      <c r="BD19" s="163">
        <f t="shared" si="19"/>
        <v>1.1731744257974639E-2</v>
      </c>
      <c r="BE19" s="163">
        <f t="shared" si="20"/>
        <v>4.0195683738921571E-5</v>
      </c>
      <c r="BF19" s="163">
        <f t="shared" si="21"/>
        <v>2.6059752007918279E-4</v>
      </c>
      <c r="BG19" s="163">
        <f t="shared" si="22"/>
        <v>4.5591077529380842E-5</v>
      </c>
      <c r="BH19" s="163">
        <f t="shared" si="23"/>
        <v>8.544505299490666E-4</v>
      </c>
      <c r="BI19" s="163">
        <f t="shared" si="24"/>
        <v>9.2162318264028451E-4</v>
      </c>
      <c r="BK19" s="42">
        <v>289736.10826406261</v>
      </c>
      <c r="BL19" s="42">
        <v>4909142.6527053686</v>
      </c>
      <c r="BM19" s="26">
        <v>6903300</v>
      </c>
      <c r="BN19" s="163">
        <f t="shared" si="25"/>
        <v>4.1970667400237946E-5</v>
      </c>
      <c r="BO19" s="163">
        <f t="shared" si="26"/>
        <v>7.1112984408983656E-4</v>
      </c>
      <c r="BP19"/>
      <c r="BQ19"/>
    </row>
    <row r="20" spans="1:74">
      <c r="A20" s="11" t="s">
        <v>145</v>
      </c>
      <c r="B20" s="11" t="s">
        <v>13</v>
      </c>
      <c r="C20" s="204">
        <f t="shared" si="15"/>
        <v>4.2412032899619811E-2</v>
      </c>
      <c r="D20" s="163">
        <f>-'1'!BQ21/('1'!AQ21+'1'!BG21-'1'!BE21-'1'!BC21)</f>
        <v>0.95758796710038019</v>
      </c>
      <c r="E20" s="163">
        <f>-'1'!BP21/('1'!AQ21+'1'!BG21-'1'!BE21-'1'!BC21)</f>
        <v>0.35309910783259363</v>
      </c>
      <c r="F20" s="163">
        <v>0.25546493509880236</v>
      </c>
      <c r="M20" s="162">
        <v>22265</v>
      </c>
      <c r="N20" s="163">
        <v>8.8457492460322802E-5</v>
      </c>
      <c r="O20" s="163">
        <v>0.36432031397706455</v>
      </c>
      <c r="P20" s="42">
        <v>11114</v>
      </c>
      <c r="Q20" s="194">
        <f>P20/'1'!BS21</f>
        <v>3.622862432931083E-2</v>
      </c>
      <c r="T20" s="11" t="s">
        <v>393</v>
      </c>
      <c r="U20" s="11"/>
      <c r="V20" s="11" t="s">
        <v>596</v>
      </c>
      <c r="W20" s="26">
        <v>2808123</v>
      </c>
      <c r="X20" s="194">
        <v>0.97426093000000002</v>
      </c>
      <c r="Y20" s="26">
        <v>2647886</v>
      </c>
      <c r="Z20" s="26">
        <v>79565</v>
      </c>
      <c r="AA20" s="26">
        <v>232</v>
      </c>
      <c r="AB20" s="26">
        <v>1998</v>
      </c>
      <c r="AC20" s="26">
        <v>66145</v>
      </c>
      <c r="AD20" s="26">
        <v>24787</v>
      </c>
      <c r="AE20" s="26">
        <v>78329</v>
      </c>
      <c r="AF20" s="26">
        <v>0</v>
      </c>
      <c r="AG20" s="26">
        <v>9448</v>
      </c>
      <c r="AH20" s="26">
        <v>36830</v>
      </c>
      <c r="AI20" s="26">
        <v>3105457</v>
      </c>
      <c r="AJ20" s="194">
        <v>0.97763297000000005</v>
      </c>
      <c r="AL20" s="26">
        <f t="shared" si="0"/>
        <v>17710236</v>
      </c>
      <c r="AM20" s="205">
        <f t="shared" si="1"/>
        <v>2</v>
      </c>
      <c r="AN20" s="26">
        <f t="shared" si="2"/>
        <v>4174152</v>
      </c>
      <c r="AO20" s="26">
        <f t="shared" si="3"/>
        <v>1073883</v>
      </c>
      <c r="AP20" s="26">
        <f t="shared" si="4"/>
        <v>46596</v>
      </c>
      <c r="AQ20" s="26">
        <f t="shared" si="5"/>
        <v>115</v>
      </c>
      <c r="AR20" s="26">
        <f t="shared" si="6"/>
        <v>137947</v>
      </c>
      <c r="AS20" s="26">
        <f t="shared" si="7"/>
        <v>698</v>
      </c>
      <c r="AT20" s="26">
        <f t="shared" si="8"/>
        <v>4924</v>
      </c>
      <c r="AU20" s="26">
        <f t="shared" si="9"/>
        <v>3559</v>
      </c>
      <c r="AV20" s="26">
        <f t="shared" si="10"/>
        <v>14457</v>
      </c>
      <c r="AW20" s="26">
        <f t="shared" si="11"/>
        <v>19131</v>
      </c>
      <c r="AX20" s="26">
        <f t="shared" si="12"/>
        <v>19011546</v>
      </c>
      <c r="AY20" s="205">
        <f t="shared" si="13"/>
        <v>2</v>
      </c>
      <c r="BA20" s="163">
        <f t="shared" si="16"/>
        <v>5.6485832346301557E-2</v>
      </c>
      <c r="BB20" s="163">
        <f t="shared" si="17"/>
        <v>2.4509316601606201E-3</v>
      </c>
      <c r="BC20" s="163">
        <f t="shared" si="18"/>
        <v>6.0489557240636824E-6</v>
      </c>
      <c r="BD20" s="163">
        <f t="shared" si="19"/>
        <v>7.2559590892818503E-3</v>
      </c>
      <c r="BE20" s="163">
        <f t="shared" si="20"/>
        <v>3.6714531264316957E-5</v>
      </c>
      <c r="BF20" s="163">
        <f t="shared" si="21"/>
        <v>2.5900050421990932E-4</v>
      </c>
      <c r="BG20" s="163">
        <f t="shared" si="22"/>
        <v>1.87202029756023E-4</v>
      </c>
      <c r="BH20" s="163">
        <f t="shared" si="23"/>
        <v>7.6043263393729265E-4</v>
      </c>
      <c r="BI20" s="163">
        <f t="shared" si="24"/>
        <v>1.0062832344092374E-3</v>
      </c>
      <c r="BK20" s="42">
        <v>999610.57722754637</v>
      </c>
      <c r="BL20" s="42">
        <v>17582153.308061264</v>
      </c>
      <c r="BM20" s="26">
        <v>13536084</v>
      </c>
      <c r="BN20" s="163">
        <f t="shared" si="25"/>
        <v>7.3847840869452816E-5</v>
      </c>
      <c r="BO20" s="163">
        <f t="shared" si="26"/>
        <v>1.2989098847245087E-3</v>
      </c>
      <c r="BP20"/>
      <c r="BQ20"/>
    </row>
    <row r="21" spans="1:74">
      <c r="A21" s="11" t="s">
        <v>146</v>
      </c>
      <c r="B21" s="11" t="s">
        <v>120</v>
      </c>
      <c r="C21" s="204">
        <f t="shared" si="15"/>
        <v>0.12647858979044746</v>
      </c>
      <c r="D21" s="163">
        <f>-'1'!BQ22/('1'!AQ22+'1'!BG22-'1'!BE22-'1'!BC22)</f>
        <v>0.87352141020955254</v>
      </c>
      <c r="E21" s="163">
        <f>-'1'!BP22/('1'!AQ22+'1'!BG22-'1'!BE22-'1'!BC22)</f>
        <v>0.34458960387939142</v>
      </c>
      <c r="F21" s="163">
        <v>0.2004109235947322</v>
      </c>
      <c r="M21" s="162">
        <v>342390</v>
      </c>
      <c r="N21" s="163">
        <v>1.1106812963877853E-3</v>
      </c>
      <c r="O21" s="163">
        <v>0.3743978807189226</v>
      </c>
      <c r="P21" s="42">
        <v>17527</v>
      </c>
      <c r="Q21" s="194">
        <f>P21/'1'!BS22</f>
        <v>2.6114060351236867E-2</v>
      </c>
      <c r="T21" s="11" t="s">
        <v>597</v>
      </c>
      <c r="U21" s="11" t="s">
        <v>598</v>
      </c>
      <c r="V21" s="11" t="s">
        <v>297</v>
      </c>
      <c r="W21" s="26">
        <v>7791846</v>
      </c>
      <c r="X21" s="194">
        <v>0.99844988999999995</v>
      </c>
      <c r="Y21" s="26">
        <v>2079657</v>
      </c>
      <c r="Z21" s="26">
        <v>1756984</v>
      </c>
      <c r="AA21" s="26">
        <v>1806682</v>
      </c>
      <c r="AB21" s="26">
        <v>1655</v>
      </c>
      <c r="AC21" s="26">
        <v>200264</v>
      </c>
      <c r="AD21" s="26">
        <v>825</v>
      </c>
      <c r="AE21" s="26">
        <v>2321</v>
      </c>
      <c r="AF21" s="26">
        <v>730</v>
      </c>
      <c r="AG21" s="26">
        <v>15036</v>
      </c>
      <c r="AH21" s="26">
        <v>66915</v>
      </c>
      <c r="AI21" s="26">
        <v>11643258</v>
      </c>
      <c r="AJ21" s="194">
        <v>0.99909968999999998</v>
      </c>
      <c r="AL21" s="26">
        <f t="shared" si="0"/>
        <v>20785749</v>
      </c>
      <c r="AM21" s="205">
        <f t="shared" si="1"/>
        <v>4.9988663300000002</v>
      </c>
      <c r="AN21" s="26">
        <f t="shared" si="2"/>
        <v>4723039</v>
      </c>
      <c r="AO21" s="26">
        <f t="shared" si="3"/>
        <v>2615128</v>
      </c>
      <c r="AP21" s="26">
        <f t="shared" si="4"/>
        <v>1795256</v>
      </c>
      <c r="AQ21" s="26">
        <f t="shared" si="5"/>
        <v>968</v>
      </c>
      <c r="AR21" s="26">
        <f t="shared" si="6"/>
        <v>187847</v>
      </c>
      <c r="AS21" s="26">
        <f t="shared" si="7"/>
        <v>852</v>
      </c>
      <c r="AT21" s="26">
        <f t="shared" si="8"/>
        <v>5823</v>
      </c>
      <c r="AU21" s="26">
        <f t="shared" si="9"/>
        <v>733</v>
      </c>
      <c r="AV21" s="26">
        <f t="shared" si="10"/>
        <v>13552</v>
      </c>
      <c r="AW21" s="26">
        <f t="shared" si="11"/>
        <v>21981</v>
      </c>
      <c r="AX21" s="26">
        <f t="shared" si="12"/>
        <v>25427889</v>
      </c>
      <c r="AY21" s="205">
        <f t="shared" si="13"/>
        <v>4.9990649700000001</v>
      </c>
      <c r="BA21" s="163">
        <f t="shared" si="16"/>
        <v>0.1028448724154805</v>
      </c>
      <c r="BB21" s="163">
        <f t="shared" si="17"/>
        <v>7.0601849803575908E-2</v>
      </c>
      <c r="BC21" s="163">
        <f t="shared" si="18"/>
        <v>3.8068437375985082E-5</v>
      </c>
      <c r="BD21" s="163">
        <f t="shared" si="19"/>
        <v>7.3874398303374689E-3</v>
      </c>
      <c r="BE21" s="163">
        <f t="shared" si="20"/>
        <v>3.3506517194565387E-5</v>
      </c>
      <c r="BF21" s="163">
        <f t="shared" si="21"/>
        <v>2.2900052772764583E-4</v>
      </c>
      <c r="BG21" s="163">
        <f t="shared" si="22"/>
        <v>2.8826616318798624E-5</v>
      </c>
      <c r="BH21" s="163">
        <f t="shared" si="23"/>
        <v>5.3295812326379114E-4</v>
      </c>
      <c r="BI21" s="163">
        <f t="shared" si="24"/>
        <v>8.644445474809175E-4</v>
      </c>
      <c r="BK21" s="42">
        <v>626560.05227676174</v>
      </c>
      <c r="BL21" s="42">
        <v>10975046.757362992</v>
      </c>
      <c r="BM21" s="26">
        <v>16062710</v>
      </c>
      <c r="BN21" s="163">
        <f t="shared" si="25"/>
        <v>3.9007119737376929E-5</v>
      </c>
      <c r="BO21" s="163">
        <f t="shared" si="26"/>
        <v>6.8326246052895136E-4</v>
      </c>
      <c r="BP21"/>
      <c r="BQ21"/>
    </row>
    <row r="22" spans="1:74">
      <c r="A22" s="11" t="s">
        <v>147</v>
      </c>
      <c r="B22" s="11" t="s">
        <v>548</v>
      </c>
      <c r="C22" s="204">
        <f t="shared" si="15"/>
        <v>0.17885578334484231</v>
      </c>
      <c r="D22" s="163">
        <f>-'1'!BQ23/('1'!AQ23+'1'!BG23-'1'!BE23-'1'!BC23)</f>
        <v>0.82114421665515769</v>
      </c>
      <c r="E22" s="163">
        <f>-'1'!BP23/('1'!AQ23+'1'!BG23-'1'!BE23-'1'!BC23)</f>
        <v>0.57910803702487823</v>
      </c>
      <c r="F22" s="163">
        <v>0.16468238496600907</v>
      </c>
      <c r="M22" s="162">
        <v>438910</v>
      </c>
      <c r="N22" s="163">
        <v>1.9459214538238992E-3</v>
      </c>
      <c r="O22" s="163">
        <v>0.34734027093508757</v>
      </c>
      <c r="P22" s="42">
        <v>11139</v>
      </c>
      <c r="Q22" s="194">
        <f>P22/'1'!BS23</f>
        <v>1.9740619705529996E-2</v>
      </c>
      <c r="T22" s="11" t="s">
        <v>132</v>
      </c>
      <c r="U22" s="11"/>
      <c r="V22" s="11" t="s">
        <v>298</v>
      </c>
      <c r="W22" s="26">
        <v>4704153</v>
      </c>
      <c r="X22" s="194">
        <v>1</v>
      </c>
      <c r="Y22" s="26">
        <v>1609401</v>
      </c>
      <c r="Z22" s="26">
        <v>765382</v>
      </c>
      <c r="AA22" s="26">
        <v>1559093</v>
      </c>
      <c r="AB22" s="26">
        <v>570</v>
      </c>
      <c r="AC22" s="26">
        <v>130289</v>
      </c>
      <c r="AD22" s="26">
        <v>922</v>
      </c>
      <c r="AE22" s="26">
        <v>2675</v>
      </c>
      <c r="AF22" s="26">
        <v>3926</v>
      </c>
      <c r="AG22" s="26">
        <v>14224</v>
      </c>
      <c r="AH22" s="26">
        <v>74021</v>
      </c>
      <c r="AI22" s="26">
        <v>7255255</v>
      </c>
      <c r="AJ22" s="194">
        <v>1</v>
      </c>
      <c r="AL22" s="26">
        <f t="shared" si="0"/>
        <v>11868904</v>
      </c>
      <c r="AM22" s="205">
        <f t="shared" si="1"/>
        <v>2.9964018399999999</v>
      </c>
      <c r="AN22" s="26">
        <f t="shared" si="2"/>
        <v>6412444</v>
      </c>
      <c r="AO22" s="26">
        <f t="shared" si="3"/>
        <v>1496727</v>
      </c>
      <c r="AP22" s="26">
        <f t="shared" si="4"/>
        <v>1097228</v>
      </c>
      <c r="AQ22" s="26">
        <f t="shared" si="5"/>
        <v>244</v>
      </c>
      <c r="AR22" s="26">
        <f t="shared" si="6"/>
        <v>91170</v>
      </c>
      <c r="AS22" s="26">
        <f t="shared" si="7"/>
        <v>502</v>
      </c>
      <c r="AT22" s="26">
        <f t="shared" si="8"/>
        <v>3871</v>
      </c>
      <c r="AU22" s="26">
        <f t="shared" si="9"/>
        <v>691</v>
      </c>
      <c r="AV22" s="26">
        <f t="shared" si="10"/>
        <v>6968</v>
      </c>
      <c r="AW22" s="26">
        <f t="shared" si="11"/>
        <v>11855</v>
      </c>
      <c r="AX22" s="26">
        <f t="shared" si="12"/>
        <v>14578160</v>
      </c>
      <c r="AY22" s="205">
        <f t="shared" si="13"/>
        <v>2.99735562</v>
      </c>
      <c r="BA22" s="163">
        <f t="shared" si="16"/>
        <v>0.10266912971184292</v>
      </c>
      <c r="BB22" s="163">
        <f t="shared" si="17"/>
        <v>7.526519121754735E-2</v>
      </c>
      <c r="BC22" s="163">
        <f t="shared" si="18"/>
        <v>1.6737366032475979E-5</v>
      </c>
      <c r="BD22" s="163">
        <f t="shared" si="19"/>
        <v>6.2538756605771918E-3</v>
      </c>
      <c r="BE22" s="163">
        <f t="shared" si="20"/>
        <v>3.4435072738946476E-5</v>
      </c>
      <c r="BF22" s="163">
        <f t="shared" si="21"/>
        <v>2.6553419635948569E-4</v>
      </c>
      <c r="BG22" s="163">
        <f t="shared" si="22"/>
        <v>4.7399671837872544E-5</v>
      </c>
      <c r="BH22" s="163">
        <f t="shared" si="23"/>
        <v>4.779752725995599E-4</v>
      </c>
      <c r="BI22" s="163">
        <f t="shared" si="24"/>
        <v>8.132027635860767E-4</v>
      </c>
      <c r="BK22" s="42">
        <v>140779.86337138593</v>
      </c>
      <c r="BL22" s="42">
        <v>2441275.9269804489</v>
      </c>
      <c r="BM22" s="26">
        <v>5456460</v>
      </c>
      <c r="BN22" s="163">
        <f t="shared" si="25"/>
        <v>2.5800585612537419E-5</v>
      </c>
      <c r="BO22" s="163">
        <f t="shared" si="26"/>
        <v>4.4741021229523329E-4</v>
      </c>
      <c r="BP22"/>
      <c r="BQ22"/>
      <c r="BV22" s="27"/>
    </row>
    <row r="23" spans="1:74">
      <c r="A23" s="11" t="s">
        <v>148</v>
      </c>
      <c r="B23" s="11" t="s">
        <v>14</v>
      </c>
      <c r="C23" s="204">
        <f t="shared" si="15"/>
        <v>0.17704668967627235</v>
      </c>
      <c r="D23" s="163">
        <f>-'1'!BQ24/('1'!AQ24+'1'!BG24-'1'!BE24-'1'!BC24)</f>
        <v>0.82295331032372765</v>
      </c>
      <c r="E23" s="163">
        <f>-'1'!BP24/('1'!AQ24+'1'!BG24-'1'!BE24-'1'!BC24)</f>
        <v>0.15051826904528157</v>
      </c>
      <c r="F23" s="163">
        <v>0.12393276111382713</v>
      </c>
      <c r="M23" s="162">
        <v>484595</v>
      </c>
      <c r="N23" s="163">
        <v>2.5536316564510235E-3</v>
      </c>
      <c r="O23" s="163">
        <v>0.22594522452498975</v>
      </c>
      <c r="P23" s="42">
        <v>25385</v>
      </c>
      <c r="Q23" s="194">
        <f>P23/'1'!BS24</f>
        <v>1.3091016731335309E-2</v>
      </c>
      <c r="T23" s="11" t="s">
        <v>132</v>
      </c>
      <c r="U23" s="11"/>
      <c r="V23" s="11" t="s">
        <v>299</v>
      </c>
      <c r="W23" s="26">
        <v>2738073</v>
      </c>
      <c r="X23" s="194">
        <v>0.99693717999999998</v>
      </c>
      <c r="Y23" s="26">
        <v>87980</v>
      </c>
      <c r="Z23" s="26">
        <v>605013</v>
      </c>
      <c r="AA23" s="26">
        <v>164919</v>
      </c>
      <c r="AB23" s="26">
        <v>1006</v>
      </c>
      <c r="AC23" s="26">
        <v>94228</v>
      </c>
      <c r="AD23" s="26">
        <v>719</v>
      </c>
      <c r="AE23" s="26">
        <v>1047</v>
      </c>
      <c r="AF23" s="26">
        <v>8</v>
      </c>
      <c r="AG23" s="26">
        <v>6802</v>
      </c>
      <c r="AH23" s="26">
        <v>6217</v>
      </c>
      <c r="AI23" s="26">
        <v>3618032</v>
      </c>
      <c r="AJ23" s="194">
        <v>0.99774887999999995</v>
      </c>
      <c r="AL23" s="26">
        <f t="shared" si="0"/>
        <v>59966175</v>
      </c>
      <c r="AM23" s="205">
        <f t="shared" si="1"/>
        <v>7.9515976199999994</v>
      </c>
      <c r="AN23" s="26">
        <f t="shared" si="2"/>
        <v>4588462</v>
      </c>
      <c r="AO23" s="26">
        <f t="shared" si="3"/>
        <v>2561458</v>
      </c>
      <c r="AP23" s="26">
        <f t="shared" si="4"/>
        <v>3226890</v>
      </c>
      <c r="AQ23" s="26">
        <f t="shared" si="5"/>
        <v>3696</v>
      </c>
      <c r="AR23" s="26">
        <f t="shared" si="6"/>
        <v>768132</v>
      </c>
      <c r="AS23" s="26">
        <f t="shared" si="7"/>
        <v>36866</v>
      </c>
      <c r="AT23" s="26">
        <f t="shared" si="8"/>
        <v>108796</v>
      </c>
      <c r="AU23" s="26">
        <f t="shared" si="9"/>
        <v>2367</v>
      </c>
      <c r="AV23" s="26">
        <f t="shared" si="10"/>
        <v>63163</v>
      </c>
      <c r="AW23" s="26">
        <f t="shared" si="11"/>
        <v>68787</v>
      </c>
      <c r="AX23" s="26">
        <f t="shared" si="12"/>
        <v>66806330</v>
      </c>
      <c r="AY23" s="205">
        <f t="shared" si="13"/>
        <v>7.9561534899999993</v>
      </c>
      <c r="BA23" s="163">
        <f t="shared" si="16"/>
        <v>3.834154637741663E-2</v>
      </c>
      <c r="BB23" s="163">
        <f t="shared" si="17"/>
        <v>4.8302159391183437E-2</v>
      </c>
      <c r="BC23" s="163">
        <f t="shared" si="18"/>
        <v>5.5324098779262386E-5</v>
      </c>
      <c r="BD23" s="163">
        <f t="shared" si="19"/>
        <v>1.1497892490127807E-2</v>
      </c>
      <c r="BE23" s="163">
        <f t="shared" si="20"/>
        <v>5.5183393549683088E-4</v>
      </c>
      <c r="BF23" s="163">
        <f t="shared" si="21"/>
        <v>1.6285283146073135E-3</v>
      </c>
      <c r="BG23" s="163">
        <f t="shared" si="22"/>
        <v>3.5430774299381514E-5</v>
      </c>
      <c r="BH23" s="163">
        <f t="shared" si="23"/>
        <v>9.4546429956562505E-4</v>
      </c>
      <c r="BI23" s="163">
        <f t="shared" si="24"/>
        <v>1.0296479390500871E-3</v>
      </c>
      <c r="BK23" s="42">
        <v>3983071.1739383731</v>
      </c>
      <c r="BL23" s="42">
        <v>68036336.662814796</v>
      </c>
      <c r="BM23" s="26">
        <v>55377713</v>
      </c>
      <c r="BN23" s="163">
        <f t="shared" si="25"/>
        <v>7.192552668143543E-5</v>
      </c>
      <c r="BO23" s="163">
        <f t="shared" si="26"/>
        <v>1.2285869707695366E-3</v>
      </c>
      <c r="BP23"/>
      <c r="BQ23"/>
    </row>
    <row r="24" spans="1:74">
      <c r="A24" s="11" t="s">
        <v>149</v>
      </c>
      <c r="B24" s="11" t="s">
        <v>15</v>
      </c>
      <c r="C24" s="204">
        <f t="shared" si="15"/>
        <v>0.25736832498890005</v>
      </c>
      <c r="D24" s="163">
        <f>-'1'!BQ25/('1'!AQ25+'1'!BG25-'1'!BE25-'1'!BC25)</f>
        <v>0.74263167501109995</v>
      </c>
      <c r="E24" s="163">
        <f>-'1'!BP25/('1'!AQ25+'1'!BG25-'1'!BE25-'1'!BC25)</f>
        <v>0.21560992341826379</v>
      </c>
      <c r="F24" s="163">
        <v>0.22834657795847965</v>
      </c>
      <c r="M24" s="162">
        <v>422173</v>
      </c>
      <c r="N24" s="163">
        <v>4.5279584870761115E-3</v>
      </c>
      <c r="O24" s="163">
        <v>0.48160306166451056</v>
      </c>
      <c r="P24" s="42">
        <v>84632</v>
      </c>
      <c r="Q24" s="194">
        <f>P24/'1'!BS25</f>
        <v>6.5169716010595694E-2</v>
      </c>
      <c r="T24" s="11" t="s">
        <v>132</v>
      </c>
      <c r="U24" s="11"/>
      <c r="V24" s="11" t="s">
        <v>300</v>
      </c>
      <c r="W24" s="26">
        <v>6419953</v>
      </c>
      <c r="X24" s="194">
        <v>0.99856683999999996</v>
      </c>
      <c r="Y24" s="26">
        <v>246943</v>
      </c>
      <c r="Z24" s="26">
        <v>693993</v>
      </c>
      <c r="AA24" s="26">
        <v>3177531</v>
      </c>
      <c r="AB24" s="26">
        <v>1709</v>
      </c>
      <c r="AC24" s="26">
        <v>241857</v>
      </c>
      <c r="AD24" s="26">
        <v>1324</v>
      </c>
      <c r="AE24" s="26">
        <v>1444</v>
      </c>
      <c r="AF24" s="26">
        <v>328</v>
      </c>
      <c r="AG24" s="26">
        <v>17055</v>
      </c>
      <c r="AH24" s="26">
        <v>9728</v>
      </c>
      <c r="AI24" s="26">
        <v>10564922</v>
      </c>
      <c r="AJ24" s="194">
        <v>0.99912862999999996</v>
      </c>
      <c r="AL24" s="26">
        <f t="shared" si="0"/>
        <v>13368083</v>
      </c>
      <c r="AM24" s="205">
        <f t="shared" si="1"/>
        <v>5.99565211</v>
      </c>
      <c r="AN24" s="26">
        <f t="shared" si="2"/>
        <v>3438770</v>
      </c>
      <c r="AO24" s="26">
        <f t="shared" si="3"/>
        <v>1789917</v>
      </c>
      <c r="AP24" s="26">
        <f t="shared" si="4"/>
        <v>4735172</v>
      </c>
      <c r="AQ24" s="26">
        <f t="shared" si="5"/>
        <v>1342</v>
      </c>
      <c r="AR24" s="26">
        <f t="shared" si="6"/>
        <v>625814</v>
      </c>
      <c r="AS24" s="26">
        <f t="shared" si="7"/>
        <v>4135</v>
      </c>
      <c r="AT24" s="26">
        <f t="shared" si="8"/>
        <v>5428</v>
      </c>
      <c r="AU24" s="26">
        <f t="shared" si="9"/>
        <v>1817</v>
      </c>
      <c r="AV24" s="26">
        <f t="shared" si="10"/>
        <v>41735</v>
      </c>
      <c r="AW24" s="26">
        <f t="shared" si="11"/>
        <v>55558</v>
      </c>
      <c r="AX24" s="26">
        <f t="shared" si="12"/>
        <v>20629001</v>
      </c>
      <c r="AY24" s="205">
        <f t="shared" si="13"/>
        <v>5.99719845</v>
      </c>
      <c r="BA24" s="163">
        <f t="shared" si="16"/>
        <v>8.6767022794753845E-2</v>
      </c>
      <c r="BB24" s="163">
        <f t="shared" si="17"/>
        <v>0.22953956907559411</v>
      </c>
      <c r="BC24" s="163">
        <f t="shared" si="18"/>
        <v>6.5054046970088373E-5</v>
      </c>
      <c r="BD24" s="163">
        <f t="shared" si="19"/>
        <v>3.0336612034678752E-2</v>
      </c>
      <c r="BE24" s="163">
        <f t="shared" si="20"/>
        <v>2.0044596439740343E-4</v>
      </c>
      <c r="BF24" s="163">
        <f t="shared" si="21"/>
        <v>2.6312471457052135E-4</v>
      </c>
      <c r="BG24" s="163">
        <f t="shared" si="22"/>
        <v>8.8079883267250798E-5</v>
      </c>
      <c r="BH24" s="163">
        <f t="shared" si="23"/>
        <v>2.0231226902359448E-3</v>
      </c>
      <c r="BI24" s="163">
        <f t="shared" si="24"/>
        <v>2.6931987642057897E-3</v>
      </c>
      <c r="BK24" s="42">
        <v>869716.7044940301</v>
      </c>
      <c r="BL24" s="42">
        <v>15212440.855766101</v>
      </c>
      <c r="BM24" s="26">
        <v>9929313</v>
      </c>
      <c r="BN24" s="163">
        <f t="shared" si="25"/>
        <v>8.7590823704926024E-5</v>
      </c>
      <c r="BO24" s="163">
        <f t="shared" si="26"/>
        <v>1.5320738560428201E-3</v>
      </c>
      <c r="BP24"/>
      <c r="BQ24"/>
    </row>
    <row r="25" spans="1:74">
      <c r="A25" s="11" t="s">
        <v>150</v>
      </c>
      <c r="B25" s="11" t="s">
        <v>16</v>
      </c>
      <c r="C25" s="204">
        <f t="shared" si="15"/>
        <v>1</v>
      </c>
      <c r="D25" s="163">
        <f>-'1'!BQ26/('1'!AQ26+'1'!BG26-'1'!BE26-'1'!BC26)</f>
        <v>0</v>
      </c>
      <c r="E25" s="163">
        <f>-'1'!BP26/('1'!AQ26+'1'!BG26-'1'!BE26-'1'!BC26)</f>
        <v>0</v>
      </c>
      <c r="F25" s="163">
        <v>0.30425543131832583</v>
      </c>
      <c r="M25" s="162">
        <v>0</v>
      </c>
      <c r="N25" s="163">
        <v>3.4418884022120039E-3</v>
      </c>
      <c r="O25" s="163">
        <v>0.39988868972590597</v>
      </c>
      <c r="P25" s="42">
        <v>347911</v>
      </c>
      <c r="Q25" s="194">
        <f>P25/'1'!BS26</f>
        <v>4.168575755687727E-2</v>
      </c>
      <c r="T25" s="11" t="s">
        <v>132</v>
      </c>
      <c r="U25" s="11"/>
      <c r="V25" s="11" t="s">
        <v>301</v>
      </c>
      <c r="W25" s="26">
        <v>1514561</v>
      </c>
      <c r="X25" s="194">
        <v>0.99931709999999996</v>
      </c>
      <c r="Y25" s="26">
        <v>716889</v>
      </c>
      <c r="Z25" s="26">
        <v>482803</v>
      </c>
      <c r="AA25" s="26">
        <v>490631</v>
      </c>
      <c r="AB25" s="26">
        <v>122</v>
      </c>
      <c r="AC25" s="26">
        <v>38700</v>
      </c>
      <c r="AD25" s="26">
        <v>278</v>
      </c>
      <c r="AE25" s="26">
        <v>228</v>
      </c>
      <c r="AF25" s="26">
        <v>133</v>
      </c>
      <c r="AG25" s="26">
        <v>2764</v>
      </c>
      <c r="AH25" s="26">
        <v>5842</v>
      </c>
      <c r="AI25" s="26">
        <v>2536062</v>
      </c>
      <c r="AJ25" s="194">
        <v>0.99959204999999995</v>
      </c>
      <c r="AL25" s="26">
        <f t="shared" si="0"/>
        <v>60836569</v>
      </c>
      <c r="AM25" s="205">
        <f t="shared" si="1"/>
        <v>5</v>
      </c>
      <c r="AN25" s="26">
        <f t="shared" si="2"/>
        <v>0</v>
      </c>
      <c r="AO25" s="26">
        <f t="shared" si="3"/>
        <v>0</v>
      </c>
      <c r="AP25" s="26">
        <f t="shared" si="4"/>
        <v>0</v>
      </c>
      <c r="AQ25" s="26">
        <f t="shared" si="5"/>
        <v>0</v>
      </c>
      <c r="AR25" s="26">
        <f t="shared" si="6"/>
        <v>0</v>
      </c>
      <c r="AS25" s="26">
        <f t="shared" si="7"/>
        <v>0</v>
      </c>
      <c r="AT25" s="26">
        <f t="shared" si="8"/>
        <v>0</v>
      </c>
      <c r="AU25" s="26">
        <f t="shared" si="9"/>
        <v>0</v>
      </c>
      <c r="AV25" s="26">
        <f t="shared" si="10"/>
        <v>0</v>
      </c>
      <c r="AW25" s="26">
        <f t="shared" si="11"/>
        <v>0</v>
      </c>
      <c r="AX25" s="26">
        <f t="shared" si="12"/>
        <v>60836569</v>
      </c>
      <c r="AY25" s="205">
        <f t="shared" si="13"/>
        <v>5</v>
      </c>
      <c r="BA25" s="163">
        <f t="shared" si="16"/>
        <v>0</v>
      </c>
      <c r="BB25" s="163">
        <f t="shared" si="17"/>
        <v>0</v>
      </c>
      <c r="BC25" s="163">
        <f t="shared" si="18"/>
        <v>0</v>
      </c>
      <c r="BD25" s="163">
        <f t="shared" si="19"/>
        <v>0</v>
      </c>
      <c r="BE25" s="163">
        <f t="shared" si="20"/>
        <v>0</v>
      </c>
      <c r="BF25" s="163">
        <f t="shared" si="21"/>
        <v>0</v>
      </c>
      <c r="BG25" s="163">
        <f t="shared" si="22"/>
        <v>0</v>
      </c>
      <c r="BH25" s="163">
        <f t="shared" si="23"/>
        <v>0</v>
      </c>
      <c r="BI25" s="163">
        <f t="shared" si="24"/>
        <v>0</v>
      </c>
      <c r="BK25" s="42">
        <v>5098675.7604226246</v>
      </c>
      <c r="BL25" s="42">
        <v>74977641.259453639</v>
      </c>
      <c r="BM25" s="26">
        <v>60836569</v>
      </c>
      <c r="BN25" s="163">
        <f t="shared" si="25"/>
        <v>8.3809390375427401E-5</v>
      </c>
      <c r="BO25" s="163">
        <f t="shared" si="26"/>
        <v>1.2324436188939853E-3</v>
      </c>
      <c r="BP25"/>
      <c r="BQ25"/>
    </row>
    <row r="26" spans="1:74">
      <c r="A26" s="11" t="s">
        <v>151</v>
      </c>
      <c r="B26" s="11" t="s">
        <v>17</v>
      </c>
      <c r="C26" s="204">
        <f t="shared" si="15"/>
        <v>0.50425872802457516</v>
      </c>
      <c r="D26" s="163">
        <f>-'1'!BQ27/('1'!AQ27+'1'!BG27-'1'!BE27-'1'!BC27)</f>
        <v>0.49574127197542489</v>
      </c>
      <c r="E26" s="163">
        <f>-'1'!BP27/('1'!AQ27+'1'!BG27-'1'!BE27-'1'!BC27)</f>
        <v>1.6330174351828163E-5</v>
      </c>
      <c r="F26" s="163">
        <v>7.3027070404297498E-2</v>
      </c>
      <c r="M26" s="162">
        <v>851790</v>
      </c>
      <c r="N26" s="163">
        <v>1.5697566662690343E-2</v>
      </c>
      <c r="O26" s="163">
        <v>0.37845665534007761</v>
      </c>
      <c r="P26" s="42">
        <v>12476</v>
      </c>
      <c r="Q26" s="194">
        <f>P26/'1'!BS27</f>
        <v>8.9550396143504574E-3</v>
      </c>
      <c r="T26" s="11" t="s">
        <v>132</v>
      </c>
      <c r="U26" s="11"/>
      <c r="V26" s="11" t="s">
        <v>302</v>
      </c>
      <c r="W26" s="26">
        <v>3668830</v>
      </c>
      <c r="X26" s="194">
        <v>0.99921209</v>
      </c>
      <c r="Y26" s="26">
        <v>517365</v>
      </c>
      <c r="Z26" s="26">
        <v>532625</v>
      </c>
      <c r="AA26" s="26">
        <v>572386</v>
      </c>
      <c r="AB26" s="26">
        <v>4322</v>
      </c>
      <c r="AC26" s="26">
        <v>189076</v>
      </c>
      <c r="AD26" s="26">
        <v>3819</v>
      </c>
      <c r="AE26" s="26">
        <v>3563</v>
      </c>
      <c r="AF26" s="26">
        <v>125</v>
      </c>
      <c r="AG26" s="26">
        <v>16164</v>
      </c>
      <c r="AH26" s="26">
        <v>18932</v>
      </c>
      <c r="AI26" s="26">
        <v>5009842</v>
      </c>
      <c r="AJ26" s="194">
        <v>0.99957322000000004</v>
      </c>
      <c r="AL26" s="26">
        <f t="shared" si="0"/>
        <v>24635462</v>
      </c>
      <c r="AM26" s="205">
        <f t="shared" si="1"/>
        <v>3</v>
      </c>
      <c r="AN26" s="26">
        <f t="shared" si="2"/>
        <v>1753</v>
      </c>
      <c r="AO26" s="26">
        <f t="shared" si="3"/>
        <v>0</v>
      </c>
      <c r="AP26" s="26">
        <f t="shared" si="4"/>
        <v>0</v>
      </c>
      <c r="AQ26" s="26">
        <f t="shared" si="5"/>
        <v>0</v>
      </c>
      <c r="AR26" s="26">
        <f t="shared" si="6"/>
        <v>0</v>
      </c>
      <c r="AS26" s="26">
        <f t="shared" si="7"/>
        <v>0</v>
      </c>
      <c r="AT26" s="26">
        <f t="shared" si="8"/>
        <v>0</v>
      </c>
      <c r="AU26" s="26">
        <f t="shared" si="9"/>
        <v>0</v>
      </c>
      <c r="AV26" s="26">
        <f t="shared" si="10"/>
        <v>0</v>
      </c>
      <c r="AW26" s="26">
        <f t="shared" si="11"/>
        <v>0</v>
      </c>
      <c r="AX26" s="26">
        <f t="shared" si="12"/>
        <v>24635462</v>
      </c>
      <c r="AY26" s="205">
        <f t="shared" si="13"/>
        <v>3</v>
      </c>
      <c r="BA26" s="163">
        <f t="shared" si="16"/>
        <v>0</v>
      </c>
      <c r="BB26" s="163">
        <f t="shared" si="17"/>
        <v>0</v>
      </c>
      <c r="BC26" s="163">
        <f t="shared" si="18"/>
        <v>0</v>
      </c>
      <c r="BD26" s="163">
        <f t="shared" si="19"/>
        <v>0</v>
      </c>
      <c r="BE26" s="163">
        <f t="shared" si="20"/>
        <v>0</v>
      </c>
      <c r="BF26" s="163">
        <f t="shared" si="21"/>
        <v>0</v>
      </c>
      <c r="BG26" s="163">
        <f t="shared" si="22"/>
        <v>0</v>
      </c>
      <c r="BH26" s="163">
        <f t="shared" si="23"/>
        <v>0</v>
      </c>
      <c r="BI26" s="163">
        <f t="shared" si="24"/>
        <v>0</v>
      </c>
      <c r="BK26" s="42">
        <v>514429884.25569975</v>
      </c>
      <c r="BL26" s="42">
        <v>7914660961.4230013</v>
      </c>
      <c r="BM26" s="26">
        <v>24633709</v>
      </c>
      <c r="BN26" s="163">
        <f t="shared" si="25"/>
        <v>2.0883168030266974E-2</v>
      </c>
      <c r="BO26" s="163">
        <f t="shared" si="26"/>
        <v>0.32129392132638251</v>
      </c>
      <c r="BP26"/>
      <c r="BQ26"/>
    </row>
    <row r="27" spans="1:74">
      <c r="A27" s="11" t="s">
        <v>152</v>
      </c>
      <c r="B27" s="11" t="s">
        <v>18</v>
      </c>
      <c r="C27" s="204">
        <f t="shared" si="15"/>
        <v>0.9137404193537495</v>
      </c>
      <c r="D27" s="163">
        <f>-'1'!BQ28/('1'!AQ28+'1'!BG28-'1'!BE28-'1'!BC28)</f>
        <v>8.6259580646250458E-2</v>
      </c>
      <c r="E27" s="163">
        <f>-'1'!BP28/('1'!AQ28+'1'!BG28-'1'!BE28-'1'!BC28)</f>
        <v>4.5300559363428662E-4</v>
      </c>
      <c r="F27" s="163">
        <v>0.15303705746281232</v>
      </c>
      <c r="M27" s="162">
        <v>193948</v>
      </c>
      <c r="N27" s="163">
        <v>6.6465629513268714E-3</v>
      </c>
      <c r="O27" s="163">
        <v>0.46323360448550027</v>
      </c>
      <c r="P27" s="42">
        <v>11208</v>
      </c>
      <c r="Q27" s="194">
        <f>P27/'1'!BS28</f>
        <v>1.7169906705271382E-2</v>
      </c>
      <c r="T27" s="11" t="s">
        <v>132</v>
      </c>
      <c r="U27" s="11"/>
      <c r="V27" s="11" t="s">
        <v>303</v>
      </c>
      <c r="W27" s="26">
        <v>6385955</v>
      </c>
      <c r="X27" s="194">
        <v>0.99981790999999998</v>
      </c>
      <c r="Y27" s="26">
        <v>297977</v>
      </c>
      <c r="Z27" s="26">
        <v>1029619</v>
      </c>
      <c r="AA27" s="26">
        <v>3429794</v>
      </c>
      <c r="AB27" s="26">
        <v>4176</v>
      </c>
      <c r="AC27" s="26">
        <v>251169</v>
      </c>
      <c r="AD27" s="26">
        <v>1448</v>
      </c>
      <c r="AE27" s="26">
        <v>1673</v>
      </c>
      <c r="AF27" s="26">
        <v>215</v>
      </c>
      <c r="AG27" s="26">
        <v>18841</v>
      </c>
      <c r="AH27" s="26">
        <v>12616</v>
      </c>
      <c r="AI27" s="26">
        <v>11135506</v>
      </c>
      <c r="AJ27" s="194">
        <v>0.99989556999999996</v>
      </c>
      <c r="AL27" s="26">
        <f t="shared" si="0"/>
        <v>4547124</v>
      </c>
      <c r="AM27" s="205">
        <f t="shared" si="1"/>
        <v>0.93670154999999999</v>
      </c>
      <c r="AN27" s="26">
        <f t="shared" si="2"/>
        <v>1534</v>
      </c>
      <c r="AO27" s="26">
        <f t="shared" si="3"/>
        <v>0</v>
      </c>
      <c r="AP27" s="26">
        <f t="shared" si="4"/>
        <v>0</v>
      </c>
      <c r="AQ27" s="26">
        <f t="shared" si="5"/>
        <v>0</v>
      </c>
      <c r="AR27" s="26">
        <f t="shared" si="6"/>
        <v>0</v>
      </c>
      <c r="AS27" s="26">
        <f t="shared" si="7"/>
        <v>0</v>
      </c>
      <c r="AT27" s="26">
        <f t="shared" si="8"/>
        <v>0</v>
      </c>
      <c r="AU27" s="26">
        <f t="shared" si="9"/>
        <v>0</v>
      </c>
      <c r="AV27" s="26">
        <f t="shared" si="10"/>
        <v>0</v>
      </c>
      <c r="AW27" s="26">
        <f t="shared" si="11"/>
        <v>0</v>
      </c>
      <c r="AX27" s="26">
        <f t="shared" si="12"/>
        <v>4547124</v>
      </c>
      <c r="AY27" s="205">
        <f t="shared" si="13"/>
        <v>0.93670154999999999</v>
      </c>
      <c r="BA27" s="163">
        <f t="shared" si="16"/>
        <v>0</v>
      </c>
      <c r="BB27" s="163">
        <f t="shared" si="17"/>
        <v>0</v>
      </c>
      <c r="BC27" s="163">
        <f t="shared" si="18"/>
        <v>0</v>
      </c>
      <c r="BD27" s="163">
        <f t="shared" si="19"/>
        <v>0</v>
      </c>
      <c r="BE27" s="163">
        <f t="shared" si="20"/>
        <v>0</v>
      </c>
      <c r="BF27" s="163">
        <f t="shared" si="21"/>
        <v>0</v>
      </c>
      <c r="BG27" s="163">
        <f t="shared" si="22"/>
        <v>0</v>
      </c>
      <c r="BH27" s="163">
        <f t="shared" si="23"/>
        <v>0</v>
      </c>
      <c r="BI27" s="163">
        <f t="shared" si="24"/>
        <v>0</v>
      </c>
      <c r="BK27" s="42">
        <v>388077.16812818451</v>
      </c>
      <c r="BL27" s="42">
        <v>11512158.318362769</v>
      </c>
      <c r="BM27" s="26">
        <v>4545590</v>
      </c>
      <c r="BN27" s="163">
        <f t="shared" si="25"/>
        <v>8.5374432830102257E-5</v>
      </c>
      <c r="BO27" s="163">
        <f t="shared" si="26"/>
        <v>2.5325993585789235E-3</v>
      </c>
      <c r="BP27"/>
      <c r="BQ27"/>
    </row>
    <row r="28" spans="1:74">
      <c r="A28" s="11" t="s">
        <v>153</v>
      </c>
      <c r="B28" s="11" t="s">
        <v>19</v>
      </c>
      <c r="C28" s="204">
        <f t="shared" si="15"/>
        <v>0.58181179954558226</v>
      </c>
      <c r="D28" s="163">
        <f>-'1'!BQ29/('1'!AQ29+'1'!BG29-'1'!BE29-'1'!BC29)</f>
        <v>0.41818820045441779</v>
      </c>
      <c r="E28" s="163">
        <f>-'1'!BP29/('1'!AQ29+'1'!BG29-'1'!BE29-'1'!BC29)</f>
        <v>8.1693089275229128E-5</v>
      </c>
      <c r="F28" s="163">
        <v>0.46414284065444678</v>
      </c>
      <c r="M28" s="162">
        <v>19533</v>
      </c>
      <c r="N28" s="163">
        <v>2.2732835268236399E-3</v>
      </c>
      <c r="O28" s="163">
        <v>0.68774186242505941</v>
      </c>
      <c r="P28" s="42">
        <v>27038</v>
      </c>
      <c r="Q28" s="194">
        <f>P28/'1'!BS29</f>
        <v>5.8881046696733649E-2</v>
      </c>
      <c r="T28" s="11" t="s">
        <v>132</v>
      </c>
      <c r="U28" s="11"/>
      <c r="V28" s="11" t="s">
        <v>599</v>
      </c>
      <c r="W28" s="26">
        <v>3778239</v>
      </c>
      <c r="X28" s="194">
        <v>0.99644277999999997</v>
      </c>
      <c r="Y28" s="26">
        <v>512160</v>
      </c>
      <c r="Z28" s="26">
        <v>1190618</v>
      </c>
      <c r="AA28" s="26">
        <v>997463</v>
      </c>
      <c r="AB28" s="26">
        <v>1871</v>
      </c>
      <c r="AC28" s="26">
        <v>199342</v>
      </c>
      <c r="AD28" s="26">
        <v>752</v>
      </c>
      <c r="AE28" s="26">
        <v>839</v>
      </c>
      <c r="AF28" s="26">
        <v>261</v>
      </c>
      <c r="AG28" s="26">
        <v>14268</v>
      </c>
      <c r="AH28" s="26">
        <v>12144</v>
      </c>
      <c r="AI28" s="26">
        <v>6195797</v>
      </c>
      <c r="AJ28" s="194">
        <v>0.99782777</v>
      </c>
      <c r="AL28" s="26">
        <f t="shared" si="0"/>
        <v>4902286</v>
      </c>
      <c r="AM28" s="205">
        <f t="shared" si="1"/>
        <v>1</v>
      </c>
      <c r="AN28" s="26">
        <f t="shared" si="2"/>
        <v>306</v>
      </c>
      <c r="AO28" s="26">
        <f t="shared" si="3"/>
        <v>0</v>
      </c>
      <c r="AP28" s="26">
        <f t="shared" si="4"/>
        <v>0</v>
      </c>
      <c r="AQ28" s="26">
        <f t="shared" si="5"/>
        <v>0</v>
      </c>
      <c r="AR28" s="26">
        <f t="shared" si="6"/>
        <v>0</v>
      </c>
      <c r="AS28" s="26">
        <f t="shared" si="7"/>
        <v>0</v>
      </c>
      <c r="AT28" s="26">
        <f t="shared" si="8"/>
        <v>0</v>
      </c>
      <c r="AU28" s="26">
        <f t="shared" si="9"/>
        <v>0</v>
      </c>
      <c r="AV28" s="26">
        <f t="shared" si="10"/>
        <v>0</v>
      </c>
      <c r="AW28" s="26">
        <f t="shared" si="11"/>
        <v>0</v>
      </c>
      <c r="AX28" s="26">
        <f t="shared" si="12"/>
        <v>4902286</v>
      </c>
      <c r="AY28" s="205">
        <f t="shared" si="13"/>
        <v>1</v>
      </c>
      <c r="BA28" s="163">
        <f t="shared" si="16"/>
        <v>0</v>
      </c>
      <c r="BB28" s="163">
        <f t="shared" si="17"/>
        <v>0</v>
      </c>
      <c r="BC28" s="163">
        <f t="shared" si="18"/>
        <v>0</v>
      </c>
      <c r="BD28" s="163">
        <f t="shared" si="19"/>
        <v>0</v>
      </c>
      <c r="BE28" s="163">
        <f t="shared" si="20"/>
        <v>0</v>
      </c>
      <c r="BF28" s="163">
        <f t="shared" si="21"/>
        <v>0</v>
      </c>
      <c r="BG28" s="163">
        <f t="shared" si="22"/>
        <v>0</v>
      </c>
      <c r="BH28" s="163">
        <f t="shared" si="23"/>
        <v>0</v>
      </c>
      <c r="BI28" s="163">
        <f t="shared" si="24"/>
        <v>0</v>
      </c>
      <c r="BK28" s="42">
        <v>2971017.4917805716</v>
      </c>
      <c r="BL28" s="42">
        <v>144923308.18558127</v>
      </c>
      <c r="BM28" s="26">
        <v>4901980</v>
      </c>
      <c r="BN28" s="163">
        <f t="shared" si="25"/>
        <v>6.0608519246928218E-4</v>
      </c>
      <c r="BO28" s="163">
        <f t="shared" si="26"/>
        <v>2.9564238978041786E-2</v>
      </c>
      <c r="BP28"/>
      <c r="BQ28"/>
    </row>
    <row r="29" spans="1:74">
      <c r="A29" s="11" t="s">
        <v>154</v>
      </c>
      <c r="B29" s="11" t="s">
        <v>20</v>
      </c>
      <c r="C29" s="204">
        <f t="shared" si="15"/>
        <v>0.81769789971974516</v>
      </c>
      <c r="D29" s="163">
        <f>-'1'!BQ30/('1'!AQ30+'1'!BG30-'1'!BE30-'1'!BC30)</f>
        <v>0.18230210028025481</v>
      </c>
      <c r="E29" s="163">
        <f>-'1'!BP30/('1'!AQ30+'1'!BG30-'1'!BE30-'1'!BC30)</f>
        <v>1.0371560749415493E-2</v>
      </c>
      <c r="F29" s="163">
        <v>0.31529577814933335</v>
      </c>
      <c r="M29" s="162">
        <v>5684173</v>
      </c>
      <c r="N29" s="163">
        <v>0.12978833477107335</v>
      </c>
      <c r="O29" s="163">
        <v>0.63744382778851771</v>
      </c>
      <c r="P29" s="42">
        <v>1421341</v>
      </c>
      <c r="Q29" s="194">
        <f>P29/'1'!BS30</f>
        <v>5.887190306500744E-2</v>
      </c>
      <c r="T29" s="11" t="s">
        <v>132</v>
      </c>
      <c r="U29" s="11"/>
      <c r="V29" s="11" t="s">
        <v>304</v>
      </c>
      <c r="W29" s="26">
        <v>3882792</v>
      </c>
      <c r="X29" s="194">
        <v>0.99801825</v>
      </c>
      <c r="Y29" s="26">
        <v>145542</v>
      </c>
      <c r="Z29" s="26">
        <v>762321</v>
      </c>
      <c r="AA29" s="26">
        <v>817334</v>
      </c>
      <c r="AB29" s="26">
        <v>4127</v>
      </c>
      <c r="AC29" s="26">
        <v>233129</v>
      </c>
      <c r="AD29" s="26">
        <v>987</v>
      </c>
      <c r="AE29" s="26">
        <v>1957</v>
      </c>
      <c r="AF29" s="26">
        <v>322</v>
      </c>
      <c r="AG29" s="26">
        <v>19805</v>
      </c>
      <c r="AH29" s="26">
        <v>22699</v>
      </c>
      <c r="AI29" s="26">
        <v>5745473</v>
      </c>
      <c r="AJ29" s="194">
        <v>0.99865987000000001</v>
      </c>
      <c r="AL29" s="26">
        <f t="shared" si="0"/>
        <v>95668381</v>
      </c>
      <c r="AM29" s="205">
        <f t="shared" si="1"/>
        <v>2</v>
      </c>
      <c r="AN29" s="26">
        <f t="shared" si="2"/>
        <v>189500</v>
      </c>
      <c r="AO29" s="26">
        <f t="shared" si="3"/>
        <v>-51493300</v>
      </c>
      <c r="AP29" s="26">
        <f t="shared" si="4"/>
        <v>-43625372</v>
      </c>
      <c r="AQ29" s="26">
        <f t="shared" si="5"/>
        <v>0</v>
      </c>
      <c r="AR29" s="26">
        <f t="shared" si="6"/>
        <v>0</v>
      </c>
      <c r="AS29" s="26">
        <f t="shared" si="7"/>
        <v>0</v>
      </c>
      <c r="AT29" s="26">
        <f t="shared" si="8"/>
        <v>0</v>
      </c>
      <c r="AU29" s="26">
        <f t="shared" si="9"/>
        <v>0</v>
      </c>
      <c r="AV29" s="26">
        <f t="shared" si="10"/>
        <v>0</v>
      </c>
      <c r="AW29" s="26">
        <f t="shared" si="11"/>
        <v>0</v>
      </c>
      <c r="AX29" s="26">
        <f t="shared" si="12"/>
        <v>549709</v>
      </c>
      <c r="AY29" s="205">
        <f t="shared" si="13"/>
        <v>7.2448800000000004E-3</v>
      </c>
      <c r="BA29" s="206"/>
      <c r="BB29" s="206"/>
      <c r="BC29" s="163">
        <f t="shared" si="18"/>
        <v>0</v>
      </c>
      <c r="BD29" s="163">
        <f t="shared" si="19"/>
        <v>0</v>
      </c>
      <c r="BE29" s="163">
        <f t="shared" si="20"/>
        <v>0</v>
      </c>
      <c r="BF29" s="163">
        <f t="shared" si="21"/>
        <v>0</v>
      </c>
      <c r="BG29" s="163">
        <f t="shared" si="22"/>
        <v>0</v>
      </c>
      <c r="BH29" s="163">
        <f t="shared" si="23"/>
        <v>0</v>
      </c>
      <c r="BI29" s="163">
        <f t="shared" si="24"/>
        <v>0</v>
      </c>
      <c r="BK29" s="42">
        <v>5538884.6685120892</v>
      </c>
      <c r="BL29" s="42">
        <v>808326352.15345335</v>
      </c>
      <c r="BM29" s="26">
        <v>95478881</v>
      </c>
      <c r="BN29" s="163">
        <f t="shared" si="25"/>
        <v>5.8011621109301534E-5</v>
      </c>
      <c r="BO29" s="163">
        <f t="shared" si="26"/>
        <v>8.4660224720632549E-3</v>
      </c>
      <c r="BP29"/>
      <c r="BQ29"/>
    </row>
    <row r="30" spans="1:74">
      <c r="A30" s="11" t="s">
        <v>155</v>
      </c>
      <c r="B30" s="11" t="s">
        <v>21</v>
      </c>
      <c r="C30" s="204">
        <f t="shared" si="15"/>
        <v>0.95046854400495207</v>
      </c>
      <c r="D30" s="163">
        <f>-'1'!BQ31/('1'!AQ31+'1'!BG31-'1'!BE31-'1'!BC31)</f>
        <v>4.9531455995047893E-2</v>
      </c>
      <c r="E30" s="163">
        <f>-'1'!BP31/('1'!AQ31+'1'!BG31-'1'!BE31-'1'!BC31)</f>
        <v>4.6147634126261557E-2</v>
      </c>
      <c r="F30" s="163">
        <v>0.19790653175793546</v>
      </c>
      <c r="M30" s="162">
        <v>3386711</v>
      </c>
      <c r="N30" s="163">
        <v>0.1060371839480713</v>
      </c>
      <c r="O30" s="163">
        <v>0.62424129979828968</v>
      </c>
      <c r="P30" s="42">
        <v>305607</v>
      </c>
      <c r="Q30" s="194">
        <f>P30/'1'!BS31</f>
        <v>2.7404673645252831E-2</v>
      </c>
      <c r="T30" s="11" t="s">
        <v>132</v>
      </c>
      <c r="U30" s="11"/>
      <c r="V30" s="11" t="s">
        <v>305</v>
      </c>
      <c r="W30" s="26">
        <v>1701245</v>
      </c>
      <c r="X30" s="194">
        <v>0.99995120999999998</v>
      </c>
      <c r="Y30" s="26">
        <v>192671</v>
      </c>
      <c r="Z30" s="26">
        <v>365141</v>
      </c>
      <c r="AA30" s="26">
        <v>517771</v>
      </c>
      <c r="AB30" s="26">
        <v>596</v>
      </c>
      <c r="AC30" s="26">
        <v>200444</v>
      </c>
      <c r="AD30" s="26">
        <v>14081</v>
      </c>
      <c r="AE30" s="26">
        <v>10256</v>
      </c>
      <c r="AF30" s="26">
        <v>0</v>
      </c>
      <c r="AG30" s="26">
        <v>14407</v>
      </c>
      <c r="AH30" s="26">
        <v>23349</v>
      </c>
      <c r="AI30" s="26">
        <v>2847290</v>
      </c>
      <c r="AJ30" s="194">
        <v>0.99997084999999997</v>
      </c>
      <c r="AL30" s="26">
        <f t="shared" si="0"/>
        <v>36847628</v>
      </c>
      <c r="AM30" s="205">
        <f t="shared" si="1"/>
        <v>2</v>
      </c>
      <c r="AN30" s="26">
        <f t="shared" si="2"/>
        <v>1399404</v>
      </c>
      <c r="AO30" s="26">
        <f t="shared" si="3"/>
        <v>0</v>
      </c>
      <c r="AP30" s="26">
        <f t="shared" si="4"/>
        <v>0</v>
      </c>
      <c r="AQ30" s="26">
        <f t="shared" si="5"/>
        <v>0</v>
      </c>
      <c r="AR30" s="26">
        <f t="shared" si="6"/>
        <v>0</v>
      </c>
      <c r="AS30" s="26">
        <f t="shared" si="7"/>
        <v>0</v>
      </c>
      <c r="AT30" s="26">
        <f t="shared" si="8"/>
        <v>0</v>
      </c>
      <c r="AU30" s="26">
        <f t="shared" si="9"/>
        <v>0</v>
      </c>
      <c r="AV30" s="26">
        <f t="shared" si="10"/>
        <v>0</v>
      </c>
      <c r="AW30" s="26">
        <f t="shared" si="11"/>
        <v>0</v>
      </c>
      <c r="AX30" s="26">
        <f t="shared" si="12"/>
        <v>36847628</v>
      </c>
      <c r="AY30" s="205">
        <f t="shared" si="13"/>
        <v>2</v>
      </c>
      <c r="BA30" s="163">
        <f t="shared" ref="BA30:BA41" si="27">IF(AO30=0,0,AO30/$AX30)</f>
        <v>0</v>
      </c>
      <c r="BB30" s="163">
        <f t="shared" ref="BB30:BB41" si="28">IF(AP30=0,0,AP30/$AX30)</f>
        <v>0</v>
      </c>
      <c r="BC30" s="163">
        <f t="shared" ref="BC30:BC41" si="29">IF(AQ30=0,0,AQ30/$AX30)</f>
        <v>0</v>
      </c>
      <c r="BD30" s="163">
        <f t="shared" ref="BD30:BD41" si="30">IF(AR30=0,0,AR30/$AX30)</f>
        <v>0</v>
      </c>
      <c r="BE30" s="163">
        <f t="shared" ref="BE30:BE41" si="31">IF(AS30=0,0,AS30/$AX30)</f>
        <v>0</v>
      </c>
      <c r="BF30" s="163">
        <f t="shared" ref="BF30:BF41" si="32">IF(AT30=0,0,AT30/$AX30)</f>
        <v>0</v>
      </c>
      <c r="BG30" s="163">
        <f t="shared" ref="BG30:BG41" si="33">IF(AU30=0,0,AU30/$AX30)</f>
        <v>0</v>
      </c>
      <c r="BH30" s="163">
        <f t="shared" ref="BH30:BH41" si="34">IF(AV30=0,0,AV30/$AX30)</f>
        <v>0</v>
      </c>
      <c r="BI30" s="163">
        <f t="shared" ref="BI30:BI41" si="35">IF(AW30=0,0,AW30/$AX30)</f>
        <v>0</v>
      </c>
      <c r="BK30" s="42">
        <v>262295.53903381317</v>
      </c>
      <c r="BL30" s="42">
        <v>4647693.1422257563</v>
      </c>
      <c r="BM30" s="26">
        <v>35448224</v>
      </c>
      <c r="BN30" s="163">
        <f t="shared" si="25"/>
        <v>7.3993985998794518E-6</v>
      </c>
      <c r="BO30" s="163">
        <f t="shared" si="26"/>
        <v>1.3111215789614049E-4</v>
      </c>
      <c r="BP30"/>
      <c r="BQ30"/>
    </row>
    <row r="31" spans="1:74">
      <c r="A31" s="11" t="s">
        <v>156</v>
      </c>
      <c r="B31" s="11" t="s">
        <v>22</v>
      </c>
      <c r="C31" s="204">
        <f t="shared" si="15"/>
        <v>0.97377365434798946</v>
      </c>
      <c r="D31" s="163">
        <f>-'1'!BQ32/('1'!AQ32+'1'!BG32-'1'!BE32-'1'!BC32)</f>
        <v>2.6226345652010586E-2</v>
      </c>
      <c r="E31" s="163">
        <f>-'1'!BP32/('1'!AQ32+'1'!BG32-'1'!BE32-'1'!BC32)</f>
        <v>2.6334146664157177E-5</v>
      </c>
      <c r="F31" s="163">
        <v>6.5606400277407384E-2</v>
      </c>
      <c r="M31" s="162">
        <v>10930574</v>
      </c>
      <c r="N31" s="163">
        <v>0.2739582749854011</v>
      </c>
      <c r="O31" s="163">
        <v>0.82313886212797516</v>
      </c>
      <c r="P31" s="42">
        <v>170112</v>
      </c>
      <c r="Q31" s="194">
        <f>P31/'1'!BS32</f>
        <v>1.150310186546053E-2</v>
      </c>
      <c r="T31" s="11" t="s">
        <v>132</v>
      </c>
      <c r="U31" s="11"/>
      <c r="V31" s="11" t="s">
        <v>236</v>
      </c>
      <c r="W31" s="26">
        <v>3561291</v>
      </c>
      <c r="X31" s="194">
        <v>1</v>
      </c>
      <c r="Y31" s="26">
        <v>1399704</v>
      </c>
      <c r="Z31" s="26">
        <v>403011</v>
      </c>
      <c r="AA31" s="26">
        <v>948644</v>
      </c>
      <c r="AB31" s="26">
        <v>1302</v>
      </c>
      <c r="AC31" s="26">
        <v>38447</v>
      </c>
      <c r="AD31" s="26">
        <v>547</v>
      </c>
      <c r="AE31" s="26">
        <v>573</v>
      </c>
      <c r="AF31" s="26">
        <v>184</v>
      </c>
      <c r="AG31" s="26">
        <v>3899</v>
      </c>
      <c r="AH31" s="26">
        <v>8175</v>
      </c>
      <c r="AI31" s="26">
        <v>4966073</v>
      </c>
      <c r="AJ31" s="194">
        <v>1</v>
      </c>
      <c r="AL31" s="26">
        <f t="shared" si="0"/>
        <v>80720730</v>
      </c>
      <c r="AM31" s="205">
        <f t="shared" si="1"/>
        <v>3</v>
      </c>
      <c r="AN31" s="26">
        <f t="shared" si="2"/>
        <v>1787</v>
      </c>
      <c r="AO31" s="26">
        <f t="shared" si="3"/>
        <v>0</v>
      </c>
      <c r="AP31" s="26">
        <f t="shared" si="4"/>
        <v>0</v>
      </c>
      <c r="AQ31" s="26">
        <f t="shared" si="5"/>
        <v>0</v>
      </c>
      <c r="AR31" s="26">
        <f t="shared" si="6"/>
        <v>0</v>
      </c>
      <c r="AS31" s="26">
        <f t="shared" si="7"/>
        <v>0</v>
      </c>
      <c r="AT31" s="26">
        <f t="shared" si="8"/>
        <v>0</v>
      </c>
      <c r="AU31" s="26">
        <f t="shared" si="9"/>
        <v>0</v>
      </c>
      <c r="AV31" s="26">
        <f t="shared" si="10"/>
        <v>0</v>
      </c>
      <c r="AW31" s="26">
        <f t="shared" si="11"/>
        <v>0</v>
      </c>
      <c r="AX31" s="26">
        <f t="shared" si="12"/>
        <v>80720730</v>
      </c>
      <c r="AY31" s="205">
        <f t="shared" si="13"/>
        <v>3</v>
      </c>
      <c r="BA31" s="163">
        <f t="shared" si="27"/>
        <v>0</v>
      </c>
      <c r="BB31" s="163">
        <f t="shared" si="28"/>
        <v>0</v>
      </c>
      <c r="BC31" s="163">
        <f t="shared" si="29"/>
        <v>0</v>
      </c>
      <c r="BD31" s="163">
        <f t="shared" si="30"/>
        <v>0</v>
      </c>
      <c r="BE31" s="163">
        <f t="shared" si="31"/>
        <v>0</v>
      </c>
      <c r="BF31" s="163">
        <f t="shared" si="32"/>
        <v>0</v>
      </c>
      <c r="BG31" s="163">
        <f t="shared" si="33"/>
        <v>0</v>
      </c>
      <c r="BH31" s="163">
        <f t="shared" si="34"/>
        <v>0</v>
      </c>
      <c r="BI31" s="163">
        <f t="shared" si="35"/>
        <v>0</v>
      </c>
      <c r="BK31" s="42">
        <v>874379.11866418761</v>
      </c>
      <c r="BL31" s="42">
        <v>15871559.491839882</v>
      </c>
      <c r="BM31" s="26">
        <v>80718943</v>
      </c>
      <c r="BN31" s="163">
        <f t="shared" si="25"/>
        <v>1.0832390590944527E-5</v>
      </c>
      <c r="BO31" s="163">
        <f t="shared" si="26"/>
        <v>1.9662744458682867E-4</v>
      </c>
      <c r="BP31"/>
      <c r="BQ31"/>
    </row>
    <row r="32" spans="1:74">
      <c r="A32" s="11" t="s">
        <v>157</v>
      </c>
      <c r="B32" s="11" t="s">
        <v>23</v>
      </c>
      <c r="C32" s="204">
        <f t="shared" si="15"/>
        <v>0.53770862886551063</v>
      </c>
      <c r="D32" s="163">
        <f>-'1'!BQ33/('1'!AQ33+'1'!BG33-'1'!BE33-'1'!BC33)</f>
        <v>0.46229137113448937</v>
      </c>
      <c r="E32" s="163">
        <f>-'1'!BP33/('1'!AQ33+'1'!BG33-'1'!BE33-'1'!BC33)</f>
        <v>7.1325254414110889E-2</v>
      </c>
      <c r="F32" s="163">
        <v>0.22813505711084714</v>
      </c>
      <c r="M32" s="162">
        <v>2196969</v>
      </c>
      <c r="N32" s="163">
        <v>4.0445871345875267E-2</v>
      </c>
      <c r="O32" s="163">
        <v>0.42107106231433727</v>
      </c>
      <c r="P32" s="42">
        <v>318676</v>
      </c>
      <c r="Q32" s="194">
        <f>P32/'1'!BS33</f>
        <v>4.2206969588164313E-2</v>
      </c>
      <c r="T32" s="11" t="s">
        <v>600</v>
      </c>
      <c r="U32" s="11" t="s">
        <v>601</v>
      </c>
      <c r="V32" s="11" t="s">
        <v>602</v>
      </c>
      <c r="W32" s="26">
        <v>229424</v>
      </c>
      <c r="X32" s="194">
        <v>0.96560548000000002</v>
      </c>
      <c r="Y32" s="26">
        <v>97353</v>
      </c>
      <c r="Z32" s="26">
        <v>42861</v>
      </c>
      <c r="AA32" s="26">
        <v>5281</v>
      </c>
      <c r="AB32" s="26">
        <v>118</v>
      </c>
      <c r="AC32" s="26">
        <v>7331</v>
      </c>
      <c r="AD32" s="26">
        <v>0</v>
      </c>
      <c r="AE32" s="26">
        <v>8</v>
      </c>
      <c r="AF32" s="26">
        <v>1</v>
      </c>
      <c r="AG32" s="26">
        <v>560</v>
      </c>
      <c r="AH32" s="26">
        <v>2232</v>
      </c>
      <c r="AI32" s="26">
        <v>287816</v>
      </c>
      <c r="AJ32" s="194">
        <v>0.97239076999999996</v>
      </c>
      <c r="AL32" s="26">
        <f t="shared" si="0"/>
        <v>58618784</v>
      </c>
      <c r="AM32" s="205">
        <f t="shared" si="1"/>
        <v>15</v>
      </c>
      <c r="AN32" s="26">
        <f t="shared" si="2"/>
        <v>3609366</v>
      </c>
      <c r="AO32" s="26">
        <f t="shared" si="3"/>
        <v>0</v>
      </c>
      <c r="AP32" s="26">
        <f t="shared" si="4"/>
        <v>0</v>
      </c>
      <c r="AQ32" s="26">
        <f t="shared" si="5"/>
        <v>-110965</v>
      </c>
      <c r="AR32" s="26">
        <f t="shared" si="6"/>
        <v>-10345390</v>
      </c>
      <c r="AS32" s="26">
        <f t="shared" si="7"/>
        <v>-575026</v>
      </c>
      <c r="AT32" s="26">
        <f t="shared" si="8"/>
        <v>-681426</v>
      </c>
      <c r="AU32" s="26">
        <f t="shared" si="9"/>
        <v>-32721</v>
      </c>
      <c r="AV32" s="26">
        <f t="shared" si="10"/>
        <v>-862635</v>
      </c>
      <c r="AW32" s="26">
        <f t="shared" si="11"/>
        <v>-1822540</v>
      </c>
      <c r="AX32" s="26">
        <f t="shared" si="12"/>
        <v>44188081</v>
      </c>
      <c r="AY32" s="205">
        <f t="shared" si="13"/>
        <v>9.9232949499999989</v>
      </c>
      <c r="BA32" s="163">
        <f t="shared" si="27"/>
        <v>0</v>
      </c>
      <c r="BB32" s="163">
        <f t="shared" si="28"/>
        <v>0</v>
      </c>
      <c r="BC32" s="206"/>
      <c r="BD32" s="206"/>
      <c r="BE32" s="206"/>
      <c r="BF32" s="206"/>
      <c r="BG32" s="206"/>
      <c r="BH32" s="206"/>
      <c r="BI32" s="206"/>
      <c r="BK32" s="42">
        <v>227364728.36067566</v>
      </c>
      <c r="BL32" s="42">
        <v>3245040459.0172582</v>
      </c>
      <c r="BM32" s="26">
        <v>55009418</v>
      </c>
      <c r="BN32" s="163">
        <f t="shared" si="25"/>
        <v>4.1331963984908128E-3</v>
      </c>
      <c r="BO32" s="163">
        <f t="shared" si="26"/>
        <v>5.8990634276793442E-2</v>
      </c>
      <c r="BP32"/>
      <c r="BQ32"/>
    </row>
    <row r="33" spans="1:69">
      <c r="A33" s="11" t="s">
        <v>158</v>
      </c>
      <c r="B33" s="11" t="s">
        <v>24</v>
      </c>
      <c r="C33" s="204">
        <f t="shared" si="15"/>
        <v>0.83013794638109528</v>
      </c>
      <c r="D33" s="163">
        <f>-'1'!BQ34/('1'!AQ34+'1'!BG34-'1'!BE34-'1'!BC34)</f>
        <v>0.16986205361890469</v>
      </c>
      <c r="E33" s="163">
        <f>-'1'!BP34/('1'!AQ34+'1'!BG34-'1'!BE34-'1'!BC34)</f>
        <v>3.7043525064114229E-2</v>
      </c>
      <c r="F33" s="163">
        <v>0.21677084331618945</v>
      </c>
      <c r="M33" s="162">
        <v>1580914</v>
      </c>
      <c r="N33" s="163">
        <v>5.68070977389349E-2</v>
      </c>
      <c r="O33" s="163">
        <v>0.46974679927449037</v>
      </c>
      <c r="P33" s="42">
        <v>425218</v>
      </c>
      <c r="Q33" s="194">
        <f>P33/'1'!BS34</f>
        <v>1.8866178260977591E-2</v>
      </c>
      <c r="T33" s="11" t="s">
        <v>600</v>
      </c>
      <c r="U33" s="11"/>
      <c r="V33" s="11" t="s">
        <v>306</v>
      </c>
      <c r="W33" s="26">
        <v>551836</v>
      </c>
      <c r="X33" s="194">
        <v>0.95095934000000004</v>
      </c>
      <c r="Y33" s="26">
        <v>154909</v>
      </c>
      <c r="Z33" s="26">
        <v>106077</v>
      </c>
      <c r="AA33" s="26">
        <v>21363</v>
      </c>
      <c r="AB33" s="26">
        <v>268</v>
      </c>
      <c r="AC33" s="26">
        <v>7912</v>
      </c>
      <c r="AD33" s="26">
        <v>6</v>
      </c>
      <c r="AE33" s="26">
        <v>62</v>
      </c>
      <c r="AF33" s="26">
        <v>7</v>
      </c>
      <c r="AG33" s="26">
        <v>686</v>
      </c>
      <c r="AH33" s="26">
        <v>2207</v>
      </c>
      <c r="AI33" s="26">
        <v>690424</v>
      </c>
      <c r="AJ33" s="194">
        <v>0.96053111000000002</v>
      </c>
      <c r="AL33" s="26">
        <f t="shared" si="0"/>
        <v>52296176</v>
      </c>
      <c r="AM33" s="205">
        <f t="shared" si="1"/>
        <v>4.9953496499999996</v>
      </c>
      <c r="AN33" s="26">
        <f t="shared" si="2"/>
        <v>2321665</v>
      </c>
      <c r="AO33" s="26">
        <f t="shared" si="3"/>
        <v>400471</v>
      </c>
      <c r="AP33" s="26">
        <f t="shared" si="4"/>
        <v>1888914</v>
      </c>
      <c r="AQ33" s="26">
        <f t="shared" si="5"/>
        <v>1388</v>
      </c>
      <c r="AR33" s="26">
        <f t="shared" si="6"/>
        <v>182634</v>
      </c>
      <c r="AS33" s="26">
        <f t="shared" si="7"/>
        <v>19</v>
      </c>
      <c r="AT33" s="26">
        <f t="shared" si="8"/>
        <v>209</v>
      </c>
      <c r="AU33" s="26">
        <f t="shared" si="9"/>
        <v>716</v>
      </c>
      <c r="AV33" s="26">
        <f t="shared" si="10"/>
        <v>13561</v>
      </c>
      <c r="AW33" s="26">
        <f t="shared" si="11"/>
        <v>26655</v>
      </c>
      <c r="AX33" s="26">
        <f t="shared" si="12"/>
        <v>54810743</v>
      </c>
      <c r="AY33" s="205">
        <f t="shared" si="13"/>
        <v>4.9965291199999999</v>
      </c>
      <c r="BA33" s="163">
        <f t="shared" si="27"/>
        <v>7.3064326093882723E-3</v>
      </c>
      <c r="BB33" s="163">
        <f t="shared" si="28"/>
        <v>3.4462477547512901E-2</v>
      </c>
      <c r="BC33" s="163">
        <f t="shared" si="29"/>
        <v>2.53235027301126E-5</v>
      </c>
      <c r="BD33" s="163">
        <f t="shared" si="30"/>
        <v>3.3320840040427843E-3</v>
      </c>
      <c r="BE33" s="163">
        <f t="shared" si="31"/>
        <v>3.4664737166580648E-7</v>
      </c>
      <c r="BF33" s="163">
        <f t="shared" si="32"/>
        <v>3.8131210883238709E-6</v>
      </c>
      <c r="BG33" s="163">
        <f t="shared" si="33"/>
        <v>1.3063132532248285E-5</v>
      </c>
      <c r="BH33" s="163">
        <f t="shared" si="34"/>
        <v>2.4741500037684218E-4</v>
      </c>
      <c r="BI33" s="163">
        <f t="shared" si="35"/>
        <v>4.86309773250109E-4</v>
      </c>
      <c r="BK33" s="42">
        <v>410738.12506646034</v>
      </c>
      <c r="BL33" s="42">
        <v>7582034.1400818713</v>
      </c>
      <c r="BM33" s="26">
        <v>49974511</v>
      </c>
      <c r="BN33" s="163">
        <f t="shared" si="25"/>
        <v>8.2189523588627087E-6</v>
      </c>
      <c r="BO33" s="163">
        <f t="shared" si="26"/>
        <v>1.5171802561673634E-4</v>
      </c>
      <c r="BP33"/>
      <c r="BQ33"/>
    </row>
    <row r="34" spans="1:69">
      <c r="A34" s="11" t="s">
        <v>159</v>
      </c>
      <c r="B34" s="11" t="s">
        <v>25</v>
      </c>
      <c r="C34" s="204">
        <f t="shared" si="15"/>
        <v>1</v>
      </c>
      <c r="D34" s="163">
        <f>-'1'!BQ35/('1'!AQ35+'1'!BG35-'1'!BE35-'1'!BC35)</f>
        <v>0</v>
      </c>
      <c r="E34" s="163">
        <f>-'1'!BP35/('1'!AQ35+'1'!BG35-'1'!BE35-'1'!BC35)</f>
        <v>0</v>
      </c>
      <c r="F34" s="163">
        <v>0.50492150568748306</v>
      </c>
      <c r="M34" s="162">
        <v>130791</v>
      </c>
      <c r="N34" s="163">
        <v>3.9125906200989189E-3</v>
      </c>
      <c r="O34" s="163">
        <v>0.6410612736903496</v>
      </c>
      <c r="P34" s="42">
        <v>281076</v>
      </c>
      <c r="Q34" s="194">
        <f>P34/'1'!BS35</f>
        <v>4.2140898452902663E-2</v>
      </c>
      <c r="T34" s="11" t="s">
        <v>133</v>
      </c>
      <c r="U34" s="11"/>
      <c r="V34" s="11" t="s">
        <v>307</v>
      </c>
      <c r="W34" s="26">
        <v>102235</v>
      </c>
      <c r="X34" s="194">
        <v>0.97627938000000003</v>
      </c>
      <c r="Y34" s="26">
        <v>16423</v>
      </c>
      <c r="Z34" s="26">
        <v>18622</v>
      </c>
      <c r="AA34" s="26">
        <v>2662</v>
      </c>
      <c r="AB34" s="26">
        <v>16</v>
      </c>
      <c r="AC34" s="26">
        <v>3722</v>
      </c>
      <c r="AD34" s="26">
        <v>2</v>
      </c>
      <c r="AE34" s="26">
        <v>12</v>
      </c>
      <c r="AF34" s="26">
        <v>2</v>
      </c>
      <c r="AG34" s="26">
        <v>255</v>
      </c>
      <c r="AH34" s="26">
        <v>425</v>
      </c>
      <c r="AI34" s="26">
        <v>127953</v>
      </c>
      <c r="AJ34" s="194">
        <v>0.98095631999999999</v>
      </c>
      <c r="AL34" s="26">
        <f t="shared" si="0"/>
        <v>39739035</v>
      </c>
      <c r="AM34" s="205">
        <f t="shared" si="1"/>
        <v>2</v>
      </c>
      <c r="AN34" s="26">
        <f t="shared" si="2"/>
        <v>0</v>
      </c>
      <c r="AO34" s="26">
        <f t="shared" si="3"/>
        <v>0</v>
      </c>
      <c r="AP34" s="26">
        <f t="shared" si="4"/>
        <v>0</v>
      </c>
      <c r="AQ34" s="26">
        <f t="shared" si="5"/>
        <v>0</v>
      </c>
      <c r="AR34" s="26">
        <f t="shared" si="6"/>
        <v>0</v>
      </c>
      <c r="AS34" s="26">
        <f t="shared" si="7"/>
        <v>0</v>
      </c>
      <c r="AT34" s="26">
        <f t="shared" si="8"/>
        <v>0</v>
      </c>
      <c r="AU34" s="26">
        <f t="shared" si="9"/>
        <v>0</v>
      </c>
      <c r="AV34" s="26">
        <f t="shared" si="10"/>
        <v>0</v>
      </c>
      <c r="AW34" s="26">
        <f t="shared" si="11"/>
        <v>0</v>
      </c>
      <c r="AX34" s="26">
        <f t="shared" si="12"/>
        <v>39739035</v>
      </c>
      <c r="AY34" s="205">
        <f t="shared" si="13"/>
        <v>2</v>
      </c>
      <c r="BA34" s="163">
        <f t="shared" si="27"/>
        <v>0</v>
      </c>
      <c r="BB34" s="163">
        <f t="shared" si="28"/>
        <v>0</v>
      </c>
      <c r="BC34" s="163">
        <f t="shared" si="29"/>
        <v>0</v>
      </c>
      <c r="BD34" s="163">
        <f t="shared" si="30"/>
        <v>0</v>
      </c>
      <c r="BE34" s="163">
        <f t="shared" si="31"/>
        <v>0</v>
      </c>
      <c r="BF34" s="163">
        <f t="shared" si="32"/>
        <v>0</v>
      </c>
      <c r="BG34" s="163">
        <f t="shared" si="33"/>
        <v>0</v>
      </c>
      <c r="BH34" s="163">
        <f t="shared" si="34"/>
        <v>0</v>
      </c>
      <c r="BI34" s="163">
        <f t="shared" si="35"/>
        <v>0</v>
      </c>
      <c r="BK34" s="42">
        <v>6843716.2896102956</v>
      </c>
      <c r="BL34" s="42">
        <v>102286868.74965926</v>
      </c>
      <c r="BM34" s="26">
        <v>39739035</v>
      </c>
      <c r="BN34" s="163">
        <f t="shared" si="25"/>
        <v>1.7221646901114475E-4</v>
      </c>
      <c r="BO34" s="163">
        <f t="shared" si="26"/>
        <v>2.5739645854424812E-3</v>
      </c>
      <c r="BP34"/>
      <c r="BQ34"/>
    </row>
    <row r="35" spans="1:69">
      <c r="A35" s="11" t="s">
        <v>160</v>
      </c>
      <c r="B35" s="11" t="s">
        <v>26</v>
      </c>
      <c r="C35" s="204">
        <f t="shared" si="15"/>
        <v>0.96068108326191337</v>
      </c>
      <c r="D35" s="163">
        <f>-'1'!BQ36/('1'!AQ36+'1'!BG36-'1'!BE36-'1'!BC36)</f>
        <v>3.931891673808658E-2</v>
      </c>
      <c r="E35" s="163">
        <f>-'1'!BP36/('1'!AQ36+'1'!BG36-'1'!BE36-'1'!BC36)</f>
        <v>2.5806216159094016E-2</v>
      </c>
      <c r="F35" s="163">
        <v>0.47157629876331386</v>
      </c>
      <c r="M35" s="162">
        <v>1011077</v>
      </c>
      <c r="N35" s="163">
        <v>2.3866533886205504E-2</v>
      </c>
      <c r="O35" s="163">
        <v>0.68848880537931423</v>
      </c>
      <c r="P35" s="42">
        <v>460432</v>
      </c>
      <c r="Q35" s="194">
        <f>P35/'1'!BS36</f>
        <v>6.5387031233202608E-2</v>
      </c>
      <c r="T35" s="11" t="s">
        <v>133</v>
      </c>
      <c r="U35" s="11"/>
      <c r="V35" s="11" t="s">
        <v>308</v>
      </c>
      <c r="W35" s="26">
        <v>307473</v>
      </c>
      <c r="X35" s="194">
        <v>1</v>
      </c>
      <c r="Y35" s="26">
        <v>0</v>
      </c>
      <c r="Z35" s="26">
        <v>0</v>
      </c>
      <c r="AA35" s="26">
        <v>0</v>
      </c>
      <c r="AB35" s="26">
        <v>0</v>
      </c>
      <c r="AC35" s="26">
        <v>0</v>
      </c>
      <c r="AD35" s="26">
        <v>0</v>
      </c>
      <c r="AE35" s="26">
        <v>0</v>
      </c>
      <c r="AF35" s="26">
        <v>0</v>
      </c>
      <c r="AG35" s="26">
        <v>0</v>
      </c>
      <c r="AH35" s="26">
        <v>0</v>
      </c>
      <c r="AI35" s="26">
        <v>307473</v>
      </c>
      <c r="AJ35" s="194">
        <v>1</v>
      </c>
      <c r="AL35" s="26">
        <f t="shared" si="0"/>
        <v>45728258</v>
      </c>
      <c r="AM35" s="205">
        <f t="shared" si="1"/>
        <v>4</v>
      </c>
      <c r="AN35" s="26">
        <f t="shared" si="2"/>
        <v>2047744</v>
      </c>
      <c r="AO35" s="26">
        <f t="shared" si="3"/>
        <v>0</v>
      </c>
      <c r="AP35" s="26">
        <f t="shared" si="4"/>
        <v>0</v>
      </c>
      <c r="AQ35" s="26">
        <f t="shared" si="5"/>
        <v>0</v>
      </c>
      <c r="AR35" s="26">
        <f t="shared" si="6"/>
        <v>631</v>
      </c>
      <c r="AS35" s="26">
        <f t="shared" si="7"/>
        <v>0</v>
      </c>
      <c r="AT35" s="26">
        <f t="shared" si="8"/>
        <v>0</v>
      </c>
      <c r="AU35" s="26">
        <f t="shared" si="9"/>
        <v>0</v>
      </c>
      <c r="AV35" s="26">
        <f t="shared" si="10"/>
        <v>0</v>
      </c>
      <c r="AW35" s="26">
        <f t="shared" si="11"/>
        <v>0</v>
      </c>
      <c r="AX35" s="26">
        <f t="shared" si="12"/>
        <v>45728889</v>
      </c>
      <c r="AY35" s="205">
        <f t="shared" si="13"/>
        <v>4</v>
      </c>
      <c r="BA35" s="163">
        <f t="shared" si="27"/>
        <v>0</v>
      </c>
      <c r="BB35" s="163">
        <f t="shared" si="28"/>
        <v>0</v>
      </c>
      <c r="BC35" s="163">
        <f t="shared" si="29"/>
        <v>0</v>
      </c>
      <c r="BD35" s="163">
        <f t="shared" si="30"/>
        <v>1.3798717042961616E-5</v>
      </c>
      <c r="BE35" s="163">
        <f t="shared" si="31"/>
        <v>0</v>
      </c>
      <c r="BF35" s="163">
        <f t="shared" si="32"/>
        <v>0</v>
      </c>
      <c r="BG35" s="163">
        <f t="shared" si="33"/>
        <v>0</v>
      </c>
      <c r="BH35" s="163">
        <f t="shared" si="34"/>
        <v>0</v>
      </c>
      <c r="BI35" s="163">
        <f t="shared" si="35"/>
        <v>0</v>
      </c>
      <c r="BK35" s="42">
        <v>6387890.6422550892</v>
      </c>
      <c r="BL35" s="42">
        <v>107965910.61150888</v>
      </c>
      <c r="BM35" s="26">
        <v>43680514</v>
      </c>
      <c r="BN35" s="163">
        <f t="shared" si="25"/>
        <v>1.4624119675549351E-4</v>
      </c>
      <c r="BO35" s="163">
        <f t="shared" si="26"/>
        <v>2.4717179521172505E-3</v>
      </c>
      <c r="BP35"/>
      <c r="BQ35"/>
    </row>
    <row r="36" spans="1:69">
      <c r="A36" s="11" t="s">
        <v>161</v>
      </c>
      <c r="B36" s="11" t="s">
        <v>27</v>
      </c>
      <c r="C36" s="204">
        <f t="shared" si="15"/>
        <v>0.98560882010403417</v>
      </c>
      <c r="D36" s="163">
        <f>-'1'!BQ37/('1'!AQ37+'1'!BG37-'1'!BE37-'1'!BC37)</f>
        <v>1.4391179895965826E-2</v>
      </c>
      <c r="E36" s="163">
        <f>-'1'!BP37/('1'!AQ37+'1'!BG37-'1'!BE37-'1'!BC37)</f>
        <v>1.0450360230064401E-4</v>
      </c>
      <c r="F36" s="163">
        <v>0.47485954473509462</v>
      </c>
      <c r="M36" s="162">
        <v>1649367</v>
      </c>
      <c r="N36" s="163">
        <v>3.9923952777931815E-2</v>
      </c>
      <c r="O36" s="163">
        <v>0.57519964854931804</v>
      </c>
      <c r="P36" s="42">
        <v>578215</v>
      </c>
      <c r="Q36" s="194">
        <f>P36/'1'!BS37</f>
        <v>7.943013447824053E-2</v>
      </c>
      <c r="T36" s="11" t="s">
        <v>133</v>
      </c>
      <c r="U36" s="11"/>
      <c r="V36" s="11" t="s">
        <v>603</v>
      </c>
      <c r="W36" s="26">
        <v>700647</v>
      </c>
      <c r="X36" s="194">
        <v>1</v>
      </c>
      <c r="Y36" s="26">
        <v>212712</v>
      </c>
      <c r="Z36" s="26">
        <v>125089</v>
      </c>
      <c r="AA36" s="26">
        <v>84967</v>
      </c>
      <c r="AB36" s="26">
        <v>33</v>
      </c>
      <c r="AC36" s="26">
        <v>7799</v>
      </c>
      <c r="AD36" s="26">
        <v>1</v>
      </c>
      <c r="AE36" s="26">
        <v>313</v>
      </c>
      <c r="AF36" s="26">
        <v>30</v>
      </c>
      <c r="AG36" s="26">
        <v>524</v>
      </c>
      <c r="AH36" s="26">
        <v>6618</v>
      </c>
      <c r="AI36" s="26">
        <v>926021</v>
      </c>
      <c r="AJ36" s="194">
        <v>1</v>
      </c>
      <c r="AL36" s="26">
        <f t="shared" si="0"/>
        <v>67590374</v>
      </c>
      <c r="AM36" s="205">
        <f t="shared" si="1"/>
        <v>4</v>
      </c>
      <c r="AN36" s="26">
        <f t="shared" si="2"/>
        <v>3569</v>
      </c>
      <c r="AO36" s="26">
        <f t="shared" si="3"/>
        <v>0</v>
      </c>
      <c r="AP36" s="26">
        <f t="shared" si="4"/>
        <v>0</v>
      </c>
      <c r="AQ36" s="26">
        <f t="shared" si="5"/>
        <v>0</v>
      </c>
      <c r="AR36" s="26">
        <f t="shared" si="6"/>
        <v>0</v>
      </c>
      <c r="AS36" s="26">
        <f t="shared" si="7"/>
        <v>0</v>
      </c>
      <c r="AT36" s="26">
        <f t="shared" si="8"/>
        <v>0</v>
      </c>
      <c r="AU36" s="26">
        <f t="shared" si="9"/>
        <v>0</v>
      </c>
      <c r="AV36" s="26">
        <f t="shared" si="10"/>
        <v>0</v>
      </c>
      <c r="AW36" s="26">
        <f t="shared" si="11"/>
        <v>0</v>
      </c>
      <c r="AX36" s="26">
        <f t="shared" si="12"/>
        <v>67590374</v>
      </c>
      <c r="AY36" s="205">
        <f t="shared" si="13"/>
        <v>4</v>
      </c>
      <c r="BA36" s="163">
        <f t="shared" si="27"/>
        <v>0</v>
      </c>
      <c r="BB36" s="163">
        <f t="shared" si="28"/>
        <v>0</v>
      </c>
      <c r="BC36" s="163">
        <f t="shared" si="29"/>
        <v>0</v>
      </c>
      <c r="BD36" s="163">
        <f t="shared" si="30"/>
        <v>0</v>
      </c>
      <c r="BE36" s="163">
        <f t="shared" si="31"/>
        <v>0</v>
      </c>
      <c r="BF36" s="163">
        <f t="shared" si="32"/>
        <v>0</v>
      </c>
      <c r="BG36" s="163">
        <f t="shared" si="33"/>
        <v>0</v>
      </c>
      <c r="BH36" s="163">
        <f t="shared" si="34"/>
        <v>0</v>
      </c>
      <c r="BI36" s="163">
        <f t="shared" si="35"/>
        <v>0</v>
      </c>
      <c r="BK36" s="42">
        <v>9140229.4656457752</v>
      </c>
      <c r="BL36" s="42">
        <v>153699759.55755663</v>
      </c>
      <c r="BM36" s="26">
        <v>67586805</v>
      </c>
      <c r="BN36" s="163">
        <f t="shared" si="25"/>
        <v>1.3523689225501597E-4</v>
      </c>
      <c r="BO36" s="163">
        <f t="shared" si="26"/>
        <v>2.2741089707903287E-3</v>
      </c>
      <c r="BP36"/>
      <c r="BQ36"/>
    </row>
    <row r="37" spans="1:69">
      <c r="A37" s="11" t="s">
        <v>162</v>
      </c>
      <c r="B37" s="11" t="s">
        <v>549</v>
      </c>
      <c r="C37" s="204">
        <f t="shared" si="15"/>
        <v>0.78642967560812371</v>
      </c>
      <c r="D37" s="163">
        <f>-'1'!BQ38/('1'!AQ38+'1'!BG38-'1'!BE38-'1'!BC38)</f>
        <v>0.21357032439187629</v>
      </c>
      <c r="E37" s="163">
        <f>-'1'!BP38/('1'!AQ38+'1'!BG38-'1'!BE38-'1'!BC38)</f>
        <v>3.9676851912176687E-2</v>
      </c>
      <c r="F37" s="163">
        <v>0.33688513467670805</v>
      </c>
      <c r="M37" s="162">
        <v>267791</v>
      </c>
      <c r="N37" s="163">
        <v>5.7500818160634909E-3</v>
      </c>
      <c r="O37" s="163">
        <v>0.41766571680575343</v>
      </c>
      <c r="P37" s="42">
        <v>49161</v>
      </c>
      <c r="Q37" s="194">
        <f>P37/'1'!BS38</f>
        <v>8.3385914919601054E-2</v>
      </c>
      <c r="T37" s="11" t="s">
        <v>133</v>
      </c>
      <c r="U37" s="11"/>
      <c r="V37" s="11" t="s">
        <v>604</v>
      </c>
      <c r="W37" s="26">
        <v>4708522</v>
      </c>
      <c r="X37" s="194">
        <v>1</v>
      </c>
      <c r="Y37" s="26">
        <v>3462250</v>
      </c>
      <c r="Z37" s="26">
        <v>1336093</v>
      </c>
      <c r="AA37" s="26">
        <v>3646746</v>
      </c>
      <c r="AB37" s="26">
        <v>237</v>
      </c>
      <c r="AC37" s="26">
        <v>200661</v>
      </c>
      <c r="AD37" s="26">
        <v>18</v>
      </c>
      <c r="AE37" s="26">
        <v>3506</v>
      </c>
      <c r="AF37" s="26">
        <v>1962</v>
      </c>
      <c r="AG37" s="26">
        <v>15687</v>
      </c>
      <c r="AH37" s="26">
        <v>16781</v>
      </c>
      <c r="AI37" s="26">
        <v>9930213</v>
      </c>
      <c r="AJ37" s="194">
        <v>1</v>
      </c>
      <c r="AL37" s="26">
        <f t="shared" si="0"/>
        <v>4560137</v>
      </c>
      <c r="AM37" s="205">
        <f t="shared" si="1"/>
        <v>1</v>
      </c>
      <c r="AN37" s="26">
        <f t="shared" si="2"/>
        <v>128344</v>
      </c>
      <c r="AO37" s="26">
        <f t="shared" si="3"/>
        <v>0</v>
      </c>
      <c r="AP37" s="26">
        <f t="shared" si="4"/>
        <v>0</v>
      </c>
      <c r="AQ37" s="26">
        <f t="shared" si="5"/>
        <v>0</v>
      </c>
      <c r="AR37" s="26">
        <f t="shared" si="6"/>
        <v>0</v>
      </c>
      <c r="AS37" s="26">
        <f t="shared" si="7"/>
        <v>0</v>
      </c>
      <c r="AT37" s="26">
        <f t="shared" si="8"/>
        <v>0</v>
      </c>
      <c r="AU37" s="26">
        <f t="shared" si="9"/>
        <v>0</v>
      </c>
      <c r="AV37" s="26">
        <f t="shared" si="10"/>
        <v>0</v>
      </c>
      <c r="AW37" s="26">
        <f t="shared" si="11"/>
        <v>0</v>
      </c>
      <c r="AX37" s="26">
        <f t="shared" si="12"/>
        <v>4560137</v>
      </c>
      <c r="AY37" s="205">
        <f t="shared" si="13"/>
        <v>1</v>
      </c>
      <c r="BA37" s="163">
        <f t="shared" si="27"/>
        <v>0</v>
      </c>
      <c r="BB37" s="163">
        <f t="shared" si="28"/>
        <v>0</v>
      </c>
      <c r="BC37" s="163">
        <f t="shared" si="29"/>
        <v>0</v>
      </c>
      <c r="BD37" s="163">
        <f t="shared" si="30"/>
        <v>0</v>
      </c>
      <c r="BE37" s="163">
        <f t="shared" si="31"/>
        <v>0</v>
      </c>
      <c r="BF37" s="163">
        <f t="shared" si="32"/>
        <v>0</v>
      </c>
      <c r="BG37" s="163">
        <f t="shared" si="33"/>
        <v>0</v>
      </c>
      <c r="BH37" s="163">
        <f t="shared" si="34"/>
        <v>0</v>
      </c>
      <c r="BI37" s="163">
        <f t="shared" si="35"/>
        <v>0</v>
      </c>
      <c r="BK37" s="42">
        <v>770595.08487970592</v>
      </c>
      <c r="BL37" s="42">
        <v>13037397.717295565</v>
      </c>
      <c r="BM37" s="26">
        <v>4431793</v>
      </c>
      <c r="BN37" s="163">
        <f t="shared" si="25"/>
        <v>1.7387885329475132E-4</v>
      </c>
      <c r="BO37" s="163">
        <f t="shared" si="26"/>
        <v>2.9417885080137013E-3</v>
      </c>
      <c r="BP37"/>
      <c r="BQ37"/>
    </row>
    <row r="38" spans="1:69">
      <c r="A38" s="11" t="s">
        <v>163</v>
      </c>
      <c r="B38" s="11" t="s">
        <v>28</v>
      </c>
      <c r="C38" s="204">
        <f t="shared" si="15"/>
        <v>0.92435998128361307</v>
      </c>
      <c r="D38" s="163">
        <f>-'1'!BQ39/('1'!AQ39+'1'!BG39-'1'!BE39-'1'!BC39)</f>
        <v>7.5640018716386884E-2</v>
      </c>
      <c r="E38" s="163">
        <f>-'1'!BP39/('1'!AQ39+'1'!BG39-'1'!BE39-'1'!BC39)</f>
        <v>3.8052547337613631E-2</v>
      </c>
      <c r="F38" s="163">
        <v>0.24622939423331922</v>
      </c>
      <c r="M38" s="162">
        <v>462924</v>
      </c>
      <c r="N38" s="163">
        <v>6.2870368677206398E-2</v>
      </c>
      <c r="O38" s="163">
        <v>0.50906932326408183</v>
      </c>
      <c r="P38" s="42">
        <v>1075306</v>
      </c>
      <c r="Q38" s="194">
        <f>P38/'1'!BS39</f>
        <v>4.1868921997500495E-2</v>
      </c>
      <c r="T38" s="11" t="s">
        <v>133</v>
      </c>
      <c r="U38" s="11"/>
      <c r="V38" s="11" t="s">
        <v>309</v>
      </c>
      <c r="W38" s="26">
        <v>673495</v>
      </c>
      <c r="X38" s="194">
        <v>1</v>
      </c>
      <c r="Y38" s="26">
        <v>518301</v>
      </c>
      <c r="Z38" s="26">
        <v>278970</v>
      </c>
      <c r="AA38" s="26">
        <v>463960</v>
      </c>
      <c r="AB38" s="26">
        <v>24</v>
      </c>
      <c r="AC38" s="26">
        <v>28236</v>
      </c>
      <c r="AD38" s="26">
        <v>1</v>
      </c>
      <c r="AE38" s="26">
        <v>313</v>
      </c>
      <c r="AF38" s="26">
        <v>177</v>
      </c>
      <c r="AG38" s="26">
        <v>1765</v>
      </c>
      <c r="AH38" s="26">
        <v>759</v>
      </c>
      <c r="AI38" s="26">
        <v>1447700</v>
      </c>
      <c r="AJ38" s="194">
        <v>1</v>
      </c>
      <c r="AL38" s="26">
        <f t="shared" si="0"/>
        <v>78571900</v>
      </c>
      <c r="AM38" s="205">
        <f t="shared" si="1"/>
        <v>6</v>
      </c>
      <c r="AN38" s="26">
        <f t="shared" si="2"/>
        <v>3783295</v>
      </c>
      <c r="AO38" s="26">
        <f t="shared" si="3"/>
        <v>0</v>
      </c>
      <c r="AP38" s="26">
        <f t="shared" si="4"/>
        <v>0</v>
      </c>
      <c r="AQ38" s="26">
        <f t="shared" si="5"/>
        <v>0</v>
      </c>
      <c r="AR38" s="26">
        <f t="shared" si="6"/>
        <v>0</v>
      </c>
      <c r="AS38" s="26">
        <f t="shared" si="7"/>
        <v>0</v>
      </c>
      <c r="AT38" s="26">
        <f t="shared" si="8"/>
        <v>0</v>
      </c>
      <c r="AU38" s="26">
        <f t="shared" si="9"/>
        <v>0</v>
      </c>
      <c r="AV38" s="26">
        <f t="shared" si="10"/>
        <v>0</v>
      </c>
      <c r="AW38" s="26">
        <f t="shared" si="11"/>
        <v>0</v>
      </c>
      <c r="AX38" s="26">
        <f t="shared" si="12"/>
        <v>78571900</v>
      </c>
      <c r="AY38" s="205">
        <f t="shared" si="13"/>
        <v>6</v>
      </c>
      <c r="BA38" s="163">
        <f t="shared" si="27"/>
        <v>0</v>
      </c>
      <c r="BB38" s="163">
        <f t="shared" si="28"/>
        <v>0</v>
      </c>
      <c r="BC38" s="163">
        <f t="shared" si="29"/>
        <v>0</v>
      </c>
      <c r="BD38" s="163">
        <f t="shared" si="30"/>
        <v>0</v>
      </c>
      <c r="BE38" s="163">
        <f t="shared" si="31"/>
        <v>0</v>
      </c>
      <c r="BF38" s="163">
        <f t="shared" si="32"/>
        <v>0</v>
      </c>
      <c r="BG38" s="163">
        <f t="shared" si="33"/>
        <v>0</v>
      </c>
      <c r="BH38" s="163">
        <f t="shared" si="34"/>
        <v>0</v>
      </c>
      <c r="BI38" s="163">
        <f t="shared" si="35"/>
        <v>0</v>
      </c>
      <c r="BK38" s="42">
        <v>2400999.2974080155</v>
      </c>
      <c r="BL38" s="42">
        <v>37055249.278810374</v>
      </c>
      <c r="BM38" s="26">
        <v>74788605</v>
      </c>
      <c r="BN38" s="163">
        <f t="shared" si="25"/>
        <v>3.2103811769293137E-5</v>
      </c>
      <c r="BO38" s="163">
        <f t="shared" si="26"/>
        <v>4.9546651229569498E-4</v>
      </c>
      <c r="BP38"/>
      <c r="BQ38"/>
    </row>
    <row r="39" spans="1:69">
      <c r="A39" s="11" t="s">
        <v>164</v>
      </c>
      <c r="B39" s="11" t="s">
        <v>29</v>
      </c>
      <c r="C39" s="204">
        <f t="shared" si="15"/>
        <v>0.81382818234751453</v>
      </c>
      <c r="D39" s="163">
        <f>-'1'!BQ40/('1'!AQ40+'1'!BG40-'1'!BE40-'1'!BC40)</f>
        <v>0.18617181765248544</v>
      </c>
      <c r="E39" s="163">
        <f>-'1'!BP40/('1'!AQ40+'1'!BG40-'1'!BE40-'1'!BC40)</f>
        <v>2.5581487002917409E-2</v>
      </c>
      <c r="F39" s="163">
        <v>0.21745832398893625</v>
      </c>
      <c r="M39" s="162">
        <v>6179572</v>
      </c>
      <c r="N39" s="163">
        <v>0.12452891756426994</v>
      </c>
      <c r="O39" s="163">
        <v>0.4428266427450101</v>
      </c>
      <c r="P39" s="42">
        <v>1193463</v>
      </c>
      <c r="Q39" s="194">
        <f>P39/'1'!BS40</f>
        <v>0.11895671675263512</v>
      </c>
      <c r="T39" s="11" t="s">
        <v>133</v>
      </c>
      <c r="U39" s="11"/>
      <c r="V39" s="11" t="s">
        <v>310</v>
      </c>
      <c r="W39" s="26">
        <v>1466889</v>
      </c>
      <c r="X39" s="194">
        <v>1</v>
      </c>
      <c r="Y39" s="26">
        <v>692573</v>
      </c>
      <c r="Z39" s="26">
        <v>373024</v>
      </c>
      <c r="AA39" s="26">
        <v>660326</v>
      </c>
      <c r="AB39" s="26">
        <v>64</v>
      </c>
      <c r="AC39" s="26">
        <v>76088</v>
      </c>
      <c r="AD39" s="26">
        <v>356</v>
      </c>
      <c r="AE39" s="26">
        <v>802</v>
      </c>
      <c r="AF39" s="26">
        <v>401</v>
      </c>
      <c r="AG39" s="26">
        <v>5429</v>
      </c>
      <c r="AH39" s="26">
        <v>5893</v>
      </c>
      <c r="AI39" s="26">
        <v>2589272</v>
      </c>
      <c r="AJ39" s="194">
        <v>1</v>
      </c>
      <c r="AL39" s="26">
        <f t="shared" si="0"/>
        <v>56081273</v>
      </c>
      <c r="AM39" s="205">
        <f t="shared" si="1"/>
        <v>5</v>
      </c>
      <c r="AN39" s="26">
        <f t="shared" si="2"/>
        <v>1275184</v>
      </c>
      <c r="AO39" s="26">
        <f t="shared" si="3"/>
        <v>990</v>
      </c>
      <c r="AP39" s="26">
        <f t="shared" si="4"/>
        <v>0</v>
      </c>
      <c r="AQ39" s="26">
        <f t="shared" si="5"/>
        <v>0</v>
      </c>
      <c r="AR39" s="26">
        <f t="shared" si="6"/>
        <v>331</v>
      </c>
      <c r="AS39" s="26">
        <f t="shared" si="7"/>
        <v>0</v>
      </c>
      <c r="AT39" s="26">
        <f t="shared" si="8"/>
        <v>0</v>
      </c>
      <c r="AU39" s="26">
        <f t="shared" si="9"/>
        <v>0</v>
      </c>
      <c r="AV39" s="26">
        <f t="shared" si="10"/>
        <v>20</v>
      </c>
      <c r="AW39" s="26">
        <f t="shared" si="11"/>
        <v>0</v>
      </c>
      <c r="AX39" s="26">
        <f t="shared" si="12"/>
        <v>56082614</v>
      </c>
      <c r="AY39" s="205">
        <f t="shared" si="13"/>
        <v>5</v>
      </c>
      <c r="BA39" s="163">
        <f t="shared" si="27"/>
        <v>1.7652529534375841E-5</v>
      </c>
      <c r="BB39" s="163">
        <f t="shared" si="28"/>
        <v>0</v>
      </c>
      <c r="BC39" s="163">
        <f t="shared" si="29"/>
        <v>0</v>
      </c>
      <c r="BD39" s="163">
        <f t="shared" si="30"/>
        <v>5.9020073493721243E-6</v>
      </c>
      <c r="BE39" s="163">
        <f t="shared" si="31"/>
        <v>0</v>
      </c>
      <c r="BF39" s="163">
        <f t="shared" si="32"/>
        <v>0</v>
      </c>
      <c r="BG39" s="163">
        <f t="shared" si="33"/>
        <v>0</v>
      </c>
      <c r="BH39" s="163">
        <f t="shared" si="34"/>
        <v>3.5661675827021899E-7</v>
      </c>
      <c r="BI39" s="163">
        <f t="shared" si="35"/>
        <v>0</v>
      </c>
      <c r="BK39" s="42">
        <v>17862574.625876259</v>
      </c>
      <c r="BL39" s="42">
        <v>297905394.15351981</v>
      </c>
      <c r="BM39" s="26">
        <v>54806089</v>
      </c>
      <c r="BN39" s="163">
        <f t="shared" si="25"/>
        <v>3.2592317663601684E-4</v>
      </c>
      <c r="BO39" s="163">
        <f t="shared" si="26"/>
        <v>5.4356258508706911E-3</v>
      </c>
      <c r="BP39"/>
      <c r="BQ39"/>
    </row>
    <row r="40" spans="1:69">
      <c r="A40" s="11" t="s">
        <v>165</v>
      </c>
      <c r="B40" s="11" t="s">
        <v>30</v>
      </c>
      <c r="C40" s="204">
        <f t="shared" si="15"/>
        <v>1</v>
      </c>
      <c r="D40" s="163">
        <f>-'1'!BQ41/('1'!AQ41+'1'!BG41-'1'!BE41-'1'!BC41)</f>
        <v>0</v>
      </c>
      <c r="E40" s="163">
        <f>-'1'!BP41/('1'!AQ41+'1'!BG41-'1'!BE41-'1'!BC41)</f>
        <v>0</v>
      </c>
      <c r="F40" s="163">
        <v>0</v>
      </c>
      <c r="M40" s="162">
        <v>0</v>
      </c>
      <c r="N40" s="163">
        <v>9.1077575874423807E-4</v>
      </c>
      <c r="O40" s="163">
        <v>0</v>
      </c>
      <c r="P40" s="42">
        <v>0</v>
      </c>
      <c r="Q40" s="194">
        <f>P40/'1'!BS41</f>
        <v>0</v>
      </c>
      <c r="T40" s="11" t="s">
        <v>605</v>
      </c>
      <c r="U40" s="11" t="s">
        <v>606</v>
      </c>
      <c r="V40" s="11" t="s">
        <v>607</v>
      </c>
      <c r="W40" s="26">
        <v>2125780</v>
      </c>
      <c r="X40" s="194">
        <v>0.98942564</v>
      </c>
      <c r="Y40" s="26">
        <v>908961</v>
      </c>
      <c r="Z40" s="26">
        <v>328150</v>
      </c>
      <c r="AA40" s="26">
        <v>60</v>
      </c>
      <c r="AB40" s="26">
        <v>156</v>
      </c>
      <c r="AC40" s="26">
        <v>178391</v>
      </c>
      <c r="AD40" s="26">
        <v>3341</v>
      </c>
      <c r="AE40" s="26">
        <v>6941</v>
      </c>
      <c r="AF40" s="26">
        <v>0</v>
      </c>
      <c r="AG40" s="26">
        <v>11400</v>
      </c>
      <c r="AH40" s="26">
        <v>9218</v>
      </c>
      <c r="AI40" s="26">
        <v>2663437</v>
      </c>
      <c r="AJ40" s="194">
        <v>0.99184017000000002</v>
      </c>
      <c r="AL40" s="26">
        <f t="shared" si="0"/>
        <v>1463403</v>
      </c>
      <c r="AM40" s="205">
        <f t="shared" si="1"/>
        <v>1</v>
      </c>
      <c r="AN40" s="26">
        <f t="shared" si="2"/>
        <v>0</v>
      </c>
      <c r="AO40" s="26">
        <f t="shared" si="3"/>
        <v>0</v>
      </c>
      <c r="AP40" s="26">
        <f t="shared" si="4"/>
        <v>0</v>
      </c>
      <c r="AQ40" s="26">
        <f t="shared" si="5"/>
        <v>0</v>
      </c>
      <c r="AR40" s="26">
        <f t="shared" si="6"/>
        <v>0</v>
      </c>
      <c r="AS40" s="26">
        <f t="shared" si="7"/>
        <v>0</v>
      </c>
      <c r="AT40" s="26">
        <f t="shared" si="8"/>
        <v>0</v>
      </c>
      <c r="AU40" s="26">
        <f t="shared" si="9"/>
        <v>0</v>
      </c>
      <c r="AV40" s="26">
        <f t="shared" si="10"/>
        <v>0</v>
      </c>
      <c r="AW40" s="26">
        <f t="shared" si="11"/>
        <v>0</v>
      </c>
      <c r="AX40" s="26">
        <f t="shared" si="12"/>
        <v>1463403</v>
      </c>
      <c r="AY40" s="205">
        <f t="shared" si="13"/>
        <v>1</v>
      </c>
      <c r="BA40" s="163">
        <f t="shared" si="27"/>
        <v>0</v>
      </c>
      <c r="BB40" s="163">
        <f t="shared" si="28"/>
        <v>0</v>
      </c>
      <c r="BC40" s="163">
        <f t="shared" si="29"/>
        <v>0</v>
      </c>
      <c r="BD40" s="163">
        <f t="shared" si="30"/>
        <v>0</v>
      </c>
      <c r="BE40" s="163">
        <f t="shared" si="31"/>
        <v>0</v>
      </c>
      <c r="BF40" s="163">
        <f t="shared" si="32"/>
        <v>0</v>
      </c>
      <c r="BG40" s="163">
        <f t="shared" si="33"/>
        <v>0</v>
      </c>
      <c r="BH40" s="163">
        <f t="shared" si="34"/>
        <v>0</v>
      </c>
      <c r="BI40" s="163">
        <f t="shared" si="35"/>
        <v>0</v>
      </c>
      <c r="BK40" s="195"/>
      <c r="BL40" s="195"/>
      <c r="BM40" s="55"/>
      <c r="BN40" s="55"/>
      <c r="BO40" s="55"/>
      <c r="BP40"/>
      <c r="BQ40"/>
    </row>
    <row r="41" spans="1:69">
      <c r="A41" s="11" t="s">
        <v>166</v>
      </c>
      <c r="B41" s="11" t="s">
        <v>31</v>
      </c>
      <c r="C41" s="204">
        <f t="shared" si="15"/>
        <v>0.99058315129013608</v>
      </c>
      <c r="D41" s="163">
        <f>-'1'!BQ42/('1'!AQ42+'1'!BG42-'1'!BE42-'1'!BC42)</f>
        <v>9.4168487098639404E-3</v>
      </c>
      <c r="E41" s="163">
        <f>-'1'!BP42/('1'!AQ42+'1'!BG42-'1'!BE42-'1'!BC42)</f>
        <v>9.3295209011171349E-3</v>
      </c>
      <c r="F41" s="163">
        <v>1.3481909295281399E-2</v>
      </c>
      <c r="M41" s="162">
        <v>1269</v>
      </c>
      <c r="N41" s="163">
        <v>3.830729266813679E-3</v>
      </c>
      <c r="O41" s="163">
        <v>0.53446702016089809</v>
      </c>
      <c r="P41" s="42">
        <v>1459</v>
      </c>
      <c r="Q41" s="194">
        <f>P41/'1'!BS42</f>
        <v>1.9442626926772324E-3</v>
      </c>
      <c r="T41" s="11" t="s">
        <v>605</v>
      </c>
      <c r="U41" s="11"/>
      <c r="V41" s="11" t="s">
        <v>311</v>
      </c>
      <c r="W41" s="26">
        <v>1501853</v>
      </c>
      <c r="X41" s="194">
        <v>0.99747353000000005</v>
      </c>
      <c r="Y41" s="26">
        <v>311787</v>
      </c>
      <c r="Z41" s="26">
        <v>231909</v>
      </c>
      <c r="AA41" s="26">
        <v>65151</v>
      </c>
      <c r="AB41" s="26">
        <v>242</v>
      </c>
      <c r="AC41" s="26">
        <v>94110</v>
      </c>
      <c r="AD41" s="26">
        <v>2201</v>
      </c>
      <c r="AE41" s="26">
        <v>925</v>
      </c>
      <c r="AF41" s="26">
        <v>95</v>
      </c>
      <c r="AG41" s="26">
        <v>6445</v>
      </c>
      <c r="AH41" s="26">
        <v>7284</v>
      </c>
      <c r="AI41" s="26">
        <v>1910215</v>
      </c>
      <c r="AJ41" s="194">
        <v>0.99813719000000001</v>
      </c>
      <c r="AL41" s="26">
        <f t="shared" si="0"/>
        <v>4743636</v>
      </c>
      <c r="AM41" s="205">
        <f t="shared" si="1"/>
        <v>1</v>
      </c>
      <c r="AN41" s="26">
        <f t="shared" si="2"/>
        <v>50648</v>
      </c>
      <c r="AO41" s="26">
        <f t="shared" si="3"/>
        <v>59083</v>
      </c>
      <c r="AP41" s="26">
        <f t="shared" si="4"/>
        <v>58732</v>
      </c>
      <c r="AQ41" s="26">
        <f t="shared" si="5"/>
        <v>8446</v>
      </c>
      <c r="AR41" s="26">
        <f t="shared" si="6"/>
        <v>34103</v>
      </c>
      <c r="AS41" s="26">
        <f t="shared" si="7"/>
        <v>12584</v>
      </c>
      <c r="AT41" s="26">
        <f t="shared" si="8"/>
        <v>11932</v>
      </c>
      <c r="AU41" s="26">
        <f t="shared" si="9"/>
        <v>1767</v>
      </c>
      <c r="AV41" s="26">
        <f t="shared" si="10"/>
        <v>17333</v>
      </c>
      <c r="AW41" s="26">
        <f t="shared" si="11"/>
        <v>64695</v>
      </c>
      <c r="AX41" s="26">
        <f t="shared" si="12"/>
        <v>5012311</v>
      </c>
      <c r="AY41" s="205">
        <f t="shared" si="13"/>
        <v>1</v>
      </c>
      <c r="BA41" s="163">
        <f t="shared" si="27"/>
        <v>1.1787576628824509E-2</v>
      </c>
      <c r="BB41" s="163">
        <f t="shared" si="28"/>
        <v>1.17175490507273E-2</v>
      </c>
      <c r="BC41" s="163">
        <f t="shared" si="29"/>
        <v>1.685051067262187E-3</v>
      </c>
      <c r="BD41" s="163">
        <f t="shared" si="30"/>
        <v>6.8038475665217106E-3</v>
      </c>
      <c r="BE41" s="163">
        <f t="shared" si="31"/>
        <v>2.5106183554851245E-3</v>
      </c>
      <c r="BF41" s="163">
        <f t="shared" si="32"/>
        <v>2.3805386377660923E-3</v>
      </c>
      <c r="BG41" s="163">
        <f t="shared" si="33"/>
        <v>3.5253199572013786E-4</v>
      </c>
      <c r="BH41" s="163">
        <f t="shared" si="34"/>
        <v>3.4580855018772776E-3</v>
      </c>
      <c r="BI41" s="163">
        <f t="shared" si="35"/>
        <v>1.2907219843301822E-2</v>
      </c>
      <c r="BK41" s="42">
        <v>3362335.4078431008</v>
      </c>
      <c r="BL41" s="42">
        <v>49478773.477248594</v>
      </c>
      <c r="BM41" s="26">
        <v>4692988</v>
      </c>
      <c r="BN41" s="163">
        <f t="shared" si="25"/>
        <v>7.1645940876965822E-4</v>
      </c>
      <c r="BO41" s="163">
        <f t="shared" si="26"/>
        <v>1.0543128061961504E-2</v>
      </c>
      <c r="BP41"/>
      <c r="BQ41"/>
    </row>
    <row r="42" spans="1:69">
      <c r="A42" s="11" t="s">
        <v>167</v>
      </c>
      <c r="B42" s="11" t="s">
        <v>32</v>
      </c>
      <c r="C42" s="204">
        <f t="shared" si="15"/>
        <v>0.6410597969598999</v>
      </c>
      <c r="D42" s="163">
        <f>-'1'!BQ43/('1'!AQ43+'1'!BG43-'1'!BE43-'1'!BC43)</f>
        <v>0.35894020304010005</v>
      </c>
      <c r="E42" s="163">
        <f>-'1'!BP43/('1'!AQ43+'1'!BG43-'1'!BE43-'1'!BC43)</f>
        <v>0</v>
      </c>
      <c r="F42" s="163">
        <v>0.46937915983893042</v>
      </c>
      <c r="M42" s="162">
        <v>0</v>
      </c>
      <c r="N42" s="163">
        <v>5.5860802137584833E-2</v>
      </c>
      <c r="O42" s="163">
        <v>0.65431752125191434</v>
      </c>
      <c r="P42" s="42">
        <v>2905509</v>
      </c>
      <c r="Q42" s="194">
        <f>P42/'1'!BS43</f>
        <v>9.4618967131416792E-2</v>
      </c>
      <c r="T42" s="11" t="s">
        <v>134</v>
      </c>
      <c r="U42" s="11"/>
      <c r="V42" s="11" t="s">
        <v>238</v>
      </c>
      <c r="W42" s="26">
        <v>2594623</v>
      </c>
      <c r="X42" s="194">
        <v>0.98933272000000005</v>
      </c>
      <c r="Y42" s="26">
        <v>751465</v>
      </c>
      <c r="Z42" s="26">
        <v>1072654</v>
      </c>
      <c r="AA42" s="26">
        <v>792735</v>
      </c>
      <c r="AB42" s="26">
        <v>494</v>
      </c>
      <c r="AC42" s="26">
        <v>82880</v>
      </c>
      <c r="AD42" s="26">
        <v>466</v>
      </c>
      <c r="AE42" s="26">
        <v>1629</v>
      </c>
      <c r="AF42" s="26">
        <v>374</v>
      </c>
      <c r="AG42" s="26">
        <v>6041</v>
      </c>
      <c r="AH42" s="26">
        <v>6646</v>
      </c>
      <c r="AI42" s="26">
        <v>4558542</v>
      </c>
      <c r="AJ42" s="194">
        <v>0.99396605000000005</v>
      </c>
      <c r="BA42" s="163">
        <v>0</v>
      </c>
      <c r="BB42" s="163">
        <v>0</v>
      </c>
      <c r="BC42" s="163">
        <v>0</v>
      </c>
      <c r="BD42" s="163">
        <v>0</v>
      </c>
      <c r="BE42" s="163">
        <v>0</v>
      </c>
      <c r="BF42" s="163">
        <v>0</v>
      </c>
      <c r="BG42" s="163">
        <v>0</v>
      </c>
      <c r="BH42" s="163">
        <v>0</v>
      </c>
      <c r="BI42" s="163">
        <v>0</v>
      </c>
      <c r="BK42" s="32"/>
      <c r="BL42" s="32"/>
      <c r="BM42" s="19"/>
      <c r="BN42" s="19"/>
      <c r="BO42" s="19"/>
      <c r="BP42"/>
      <c r="BQ42"/>
    </row>
    <row r="43" spans="1:69">
      <c r="T43" s="11" t="s">
        <v>134</v>
      </c>
      <c r="U43" s="11"/>
      <c r="V43" s="11" t="s">
        <v>240</v>
      </c>
      <c r="W43" s="26">
        <v>755225</v>
      </c>
      <c r="X43" s="194">
        <v>0.68380808000000004</v>
      </c>
      <c r="Y43" s="26">
        <v>174344</v>
      </c>
      <c r="Z43" s="26">
        <v>104034</v>
      </c>
      <c r="AA43" s="26">
        <v>0</v>
      </c>
      <c r="AB43" s="26">
        <v>357</v>
      </c>
      <c r="AC43" s="26">
        <v>37182</v>
      </c>
      <c r="AD43" s="26">
        <v>1254</v>
      </c>
      <c r="AE43" s="26">
        <v>5035</v>
      </c>
      <c r="AF43" s="26">
        <v>0</v>
      </c>
      <c r="AG43" s="26">
        <v>2767</v>
      </c>
      <c r="AH43" s="26">
        <v>13070</v>
      </c>
      <c r="AI43" s="26">
        <v>918924</v>
      </c>
      <c r="AJ43" s="194">
        <v>0.72462404000000002</v>
      </c>
    </row>
    <row r="44" spans="1:69">
      <c r="P44" s="219"/>
      <c r="T44" s="11" t="s">
        <v>134</v>
      </c>
      <c r="U44" s="11"/>
      <c r="V44" s="11" t="s">
        <v>312</v>
      </c>
      <c r="W44" s="26">
        <v>2797529</v>
      </c>
      <c r="X44" s="194">
        <v>0.99192990999999997</v>
      </c>
      <c r="Y44" s="26">
        <v>149315</v>
      </c>
      <c r="Z44" s="26">
        <v>933732</v>
      </c>
      <c r="AA44" s="26">
        <v>123677</v>
      </c>
      <c r="AB44" s="26">
        <v>11716</v>
      </c>
      <c r="AC44" s="26">
        <v>194538</v>
      </c>
      <c r="AD44" s="26">
        <v>2849</v>
      </c>
      <c r="AE44" s="26">
        <v>9095</v>
      </c>
      <c r="AF44" s="26">
        <v>0</v>
      </c>
      <c r="AG44" s="26">
        <v>23184</v>
      </c>
      <c r="AH44" s="26">
        <v>26741</v>
      </c>
      <c r="AI44" s="26">
        <v>4123061</v>
      </c>
      <c r="AJ44" s="194">
        <v>0.99451012999999999</v>
      </c>
    </row>
    <row r="45" spans="1:69">
      <c r="P45" s="219"/>
      <c r="T45" s="11" t="s">
        <v>134</v>
      </c>
      <c r="U45" s="11"/>
      <c r="V45" s="11" t="s">
        <v>313</v>
      </c>
      <c r="W45" s="26">
        <v>1114976</v>
      </c>
      <c r="X45" s="194">
        <v>0.98536676999999995</v>
      </c>
      <c r="Y45" s="26">
        <v>96821</v>
      </c>
      <c r="Z45" s="26">
        <v>192331</v>
      </c>
      <c r="AA45" s="26">
        <v>251</v>
      </c>
      <c r="AB45" s="26">
        <v>573</v>
      </c>
      <c r="AC45" s="26">
        <v>72420</v>
      </c>
      <c r="AD45" s="26">
        <v>1027</v>
      </c>
      <c r="AE45" s="26">
        <v>3409</v>
      </c>
      <c r="AF45" s="26">
        <v>0</v>
      </c>
      <c r="AG45" s="26">
        <v>5070</v>
      </c>
      <c r="AH45" s="26">
        <v>10660</v>
      </c>
      <c r="AI45" s="26">
        <v>1400717</v>
      </c>
      <c r="AJ45" s="194">
        <v>0.98831701999999999</v>
      </c>
    </row>
    <row r="46" spans="1:69">
      <c r="P46" s="219"/>
      <c r="T46" s="11" t="s">
        <v>134</v>
      </c>
      <c r="U46" s="11"/>
      <c r="V46" s="11" t="s">
        <v>314</v>
      </c>
      <c r="W46" s="26">
        <v>1998301</v>
      </c>
      <c r="X46" s="194">
        <v>0.99549653000000005</v>
      </c>
      <c r="Y46" s="26">
        <v>55786</v>
      </c>
      <c r="Z46" s="26">
        <v>327638</v>
      </c>
      <c r="AA46" s="26">
        <v>21930</v>
      </c>
      <c r="AB46" s="26">
        <v>551</v>
      </c>
      <c r="AC46" s="26">
        <v>141426</v>
      </c>
      <c r="AD46" s="26">
        <v>5373</v>
      </c>
      <c r="AE46" s="26">
        <v>2793</v>
      </c>
      <c r="AF46" s="26">
        <v>0</v>
      </c>
      <c r="AG46" s="26">
        <v>9835</v>
      </c>
      <c r="AH46" s="26">
        <v>25703</v>
      </c>
      <c r="AI46" s="26">
        <v>2533550</v>
      </c>
      <c r="AJ46" s="194">
        <v>0.99676838999999995</v>
      </c>
    </row>
    <row r="47" spans="1:69">
      <c r="P47" s="219"/>
      <c r="T47" s="11" t="s">
        <v>605</v>
      </c>
      <c r="U47" s="11"/>
      <c r="V47" s="11" t="s">
        <v>315</v>
      </c>
      <c r="W47" s="26">
        <v>1631784</v>
      </c>
      <c r="X47" s="194">
        <v>1</v>
      </c>
      <c r="Y47" s="26">
        <v>117963</v>
      </c>
      <c r="Z47" s="26">
        <v>368421</v>
      </c>
      <c r="AA47" s="26">
        <v>222641</v>
      </c>
      <c r="AB47" s="26">
        <v>2519</v>
      </c>
      <c r="AC47" s="26">
        <v>125298</v>
      </c>
      <c r="AD47" s="26">
        <v>3568</v>
      </c>
      <c r="AE47" s="26">
        <v>6135</v>
      </c>
      <c r="AF47" s="26">
        <v>0</v>
      </c>
      <c r="AG47" s="26">
        <v>10279</v>
      </c>
      <c r="AH47" s="26">
        <v>15034</v>
      </c>
      <c r="AI47" s="26">
        <v>2385679</v>
      </c>
      <c r="AJ47" s="194">
        <v>1</v>
      </c>
    </row>
    <row r="48" spans="1:69">
      <c r="P48" s="219"/>
      <c r="T48" s="11" t="s">
        <v>608</v>
      </c>
      <c r="U48" s="11" t="s">
        <v>609</v>
      </c>
      <c r="V48" s="11" t="s">
        <v>610</v>
      </c>
      <c r="W48" s="26">
        <v>5036791</v>
      </c>
      <c r="X48" s="194">
        <v>0.99863254999999995</v>
      </c>
      <c r="Y48" s="26">
        <v>64348</v>
      </c>
      <c r="Z48" s="26">
        <v>213976</v>
      </c>
      <c r="AA48" s="26">
        <v>92977</v>
      </c>
      <c r="AB48" s="26">
        <v>297</v>
      </c>
      <c r="AC48" s="26">
        <v>148579</v>
      </c>
      <c r="AD48" s="26">
        <v>0</v>
      </c>
      <c r="AE48" s="26">
        <v>0</v>
      </c>
      <c r="AF48" s="26">
        <v>0</v>
      </c>
      <c r="AG48" s="26">
        <v>9349</v>
      </c>
      <c r="AH48" s="26">
        <v>35123</v>
      </c>
      <c r="AI48" s="26">
        <v>5537092</v>
      </c>
      <c r="AJ48" s="194">
        <v>0.99875594999999995</v>
      </c>
    </row>
    <row r="49" spans="16:36">
      <c r="P49" s="219"/>
      <c r="T49" s="11" t="s">
        <v>611</v>
      </c>
      <c r="U49" s="11" t="s">
        <v>612</v>
      </c>
      <c r="V49" s="11" t="s">
        <v>243</v>
      </c>
      <c r="W49" s="26">
        <v>508856</v>
      </c>
      <c r="X49" s="194">
        <v>0.92961601000000005</v>
      </c>
      <c r="Y49" s="26">
        <v>119859</v>
      </c>
      <c r="Z49" s="26">
        <v>89915</v>
      </c>
      <c r="AA49" s="26">
        <v>84459</v>
      </c>
      <c r="AB49" s="26">
        <v>273</v>
      </c>
      <c r="AC49" s="26">
        <v>14081</v>
      </c>
      <c r="AD49" s="26">
        <v>1035</v>
      </c>
      <c r="AE49" s="26">
        <v>10909</v>
      </c>
      <c r="AF49" s="26">
        <v>0</v>
      </c>
      <c r="AG49" s="26">
        <v>1261</v>
      </c>
      <c r="AH49" s="26">
        <v>2384</v>
      </c>
      <c r="AI49" s="26">
        <v>713173</v>
      </c>
      <c r="AJ49" s="194">
        <v>0.94918753</v>
      </c>
    </row>
    <row r="50" spans="16:36">
      <c r="P50" s="219"/>
      <c r="T50" s="11" t="s">
        <v>135</v>
      </c>
      <c r="U50" s="11"/>
      <c r="V50" s="11" t="s">
        <v>316</v>
      </c>
      <c r="W50" s="26">
        <v>455898</v>
      </c>
      <c r="X50" s="194">
        <v>0.99614345000000004</v>
      </c>
      <c r="Y50" s="26">
        <v>15934</v>
      </c>
      <c r="Z50" s="26">
        <v>62400</v>
      </c>
      <c r="AA50" s="26">
        <v>5</v>
      </c>
      <c r="AB50" s="26">
        <v>128</v>
      </c>
      <c r="AC50" s="26">
        <v>7281</v>
      </c>
      <c r="AD50" s="26">
        <v>2039</v>
      </c>
      <c r="AE50" s="26">
        <v>176</v>
      </c>
      <c r="AF50" s="26">
        <v>0</v>
      </c>
      <c r="AG50" s="26">
        <v>835</v>
      </c>
      <c r="AH50" s="26">
        <v>1268</v>
      </c>
      <c r="AI50" s="26">
        <v>530030</v>
      </c>
      <c r="AJ50" s="194">
        <v>0.99721923000000001</v>
      </c>
    </row>
    <row r="51" spans="16:36">
      <c r="P51" s="219"/>
      <c r="T51" s="11" t="s">
        <v>135</v>
      </c>
      <c r="U51" s="11"/>
      <c r="V51" s="11" t="s">
        <v>613</v>
      </c>
      <c r="W51" s="26">
        <v>2094693</v>
      </c>
      <c r="X51" s="194">
        <v>0.9910757</v>
      </c>
      <c r="Y51" s="26">
        <v>532308</v>
      </c>
      <c r="Z51" s="26">
        <v>303588</v>
      </c>
      <c r="AA51" s="26">
        <v>12192</v>
      </c>
      <c r="AB51" s="26">
        <v>2077</v>
      </c>
      <c r="AC51" s="26">
        <v>76036</v>
      </c>
      <c r="AD51" s="26">
        <v>9559</v>
      </c>
      <c r="AE51" s="26">
        <v>6647</v>
      </c>
      <c r="AF51" s="26">
        <v>58</v>
      </c>
      <c r="AG51" s="26">
        <v>7923</v>
      </c>
      <c r="AH51" s="26">
        <v>12339</v>
      </c>
      <c r="AI51" s="26">
        <v>2525112</v>
      </c>
      <c r="AJ51" s="194">
        <v>0.99280064999999995</v>
      </c>
    </row>
    <row r="52" spans="16:36">
      <c r="P52" s="219"/>
      <c r="T52" s="11" t="s">
        <v>135</v>
      </c>
      <c r="U52" s="11"/>
      <c r="V52" s="11" t="s">
        <v>614</v>
      </c>
      <c r="W52" s="26">
        <v>3087831</v>
      </c>
      <c r="X52" s="194">
        <v>0.98183162000000002</v>
      </c>
      <c r="Y52" s="26">
        <v>46246</v>
      </c>
      <c r="Z52" s="26">
        <v>72517</v>
      </c>
      <c r="AA52" s="26">
        <v>0</v>
      </c>
      <c r="AB52" s="26">
        <v>1309</v>
      </c>
      <c r="AC52" s="26">
        <v>118447</v>
      </c>
      <c r="AD52" s="26">
        <v>19157</v>
      </c>
      <c r="AE52" s="26">
        <v>1527</v>
      </c>
      <c r="AF52" s="26">
        <v>0</v>
      </c>
      <c r="AG52" s="26">
        <v>11176</v>
      </c>
      <c r="AH52" s="26">
        <v>12829</v>
      </c>
      <c r="AI52" s="26">
        <v>3324793</v>
      </c>
      <c r="AJ52" s="194">
        <v>0.98310463000000003</v>
      </c>
    </row>
    <row r="53" spans="16:36">
      <c r="P53" s="219"/>
      <c r="T53" s="11" t="s">
        <v>135</v>
      </c>
      <c r="U53" s="11"/>
      <c r="V53" s="11" t="s">
        <v>615</v>
      </c>
      <c r="W53" s="26">
        <v>4846379</v>
      </c>
      <c r="X53" s="194">
        <v>0.99328061000000001</v>
      </c>
      <c r="Y53" s="26">
        <v>1335771</v>
      </c>
      <c r="Z53" s="26">
        <v>315082</v>
      </c>
      <c r="AA53" s="26">
        <v>242</v>
      </c>
      <c r="AB53" s="26">
        <v>1977</v>
      </c>
      <c r="AC53" s="26">
        <v>86594</v>
      </c>
      <c r="AD53" s="26">
        <v>16588</v>
      </c>
      <c r="AE53" s="26">
        <v>1400</v>
      </c>
      <c r="AF53" s="26">
        <v>2</v>
      </c>
      <c r="AG53" s="26">
        <v>9498</v>
      </c>
      <c r="AH53" s="26">
        <v>10919</v>
      </c>
      <c r="AI53" s="26">
        <v>5288681</v>
      </c>
      <c r="AJ53" s="194">
        <v>0.99422622000000005</v>
      </c>
    </row>
    <row r="54" spans="16:36">
      <c r="P54" s="219"/>
      <c r="T54" s="11" t="s">
        <v>135</v>
      </c>
      <c r="U54" s="11"/>
      <c r="V54" s="11" t="s">
        <v>317</v>
      </c>
      <c r="W54" s="26">
        <v>647342</v>
      </c>
      <c r="X54" s="194">
        <v>1</v>
      </c>
      <c r="Y54" s="26">
        <v>53414</v>
      </c>
      <c r="Z54" s="26">
        <v>63394</v>
      </c>
      <c r="AA54" s="26">
        <v>0</v>
      </c>
      <c r="AB54" s="26">
        <v>125</v>
      </c>
      <c r="AC54" s="26">
        <v>14590</v>
      </c>
      <c r="AD54" s="26">
        <v>103</v>
      </c>
      <c r="AE54" s="26">
        <v>306</v>
      </c>
      <c r="AF54" s="26">
        <v>0</v>
      </c>
      <c r="AG54" s="26">
        <v>1022</v>
      </c>
      <c r="AH54" s="26">
        <v>2983</v>
      </c>
      <c r="AI54" s="26">
        <v>729865</v>
      </c>
      <c r="AJ54" s="194">
        <v>1</v>
      </c>
    </row>
    <row r="55" spans="16:36">
      <c r="P55" s="219"/>
      <c r="T55" s="11" t="s">
        <v>135</v>
      </c>
      <c r="U55" s="11"/>
      <c r="V55" s="11" t="s">
        <v>616</v>
      </c>
      <c r="W55" s="26">
        <v>1974911</v>
      </c>
      <c r="X55" s="194">
        <v>1</v>
      </c>
      <c r="Y55" s="26">
        <v>455212</v>
      </c>
      <c r="Z55" s="26">
        <v>270243</v>
      </c>
      <c r="AA55" s="26">
        <v>0</v>
      </c>
      <c r="AB55" s="26">
        <v>265</v>
      </c>
      <c r="AC55" s="26">
        <v>40403</v>
      </c>
      <c r="AD55" s="26">
        <v>5027</v>
      </c>
      <c r="AE55" s="26">
        <v>703</v>
      </c>
      <c r="AF55" s="26">
        <v>224</v>
      </c>
      <c r="AG55" s="26">
        <v>3788</v>
      </c>
      <c r="AH55" s="26">
        <v>4867</v>
      </c>
      <c r="AI55" s="26">
        <v>2300431</v>
      </c>
      <c r="AJ55" s="194">
        <v>1</v>
      </c>
    </row>
    <row r="56" spans="16:36">
      <c r="P56" s="219"/>
      <c r="T56" s="11" t="s">
        <v>135</v>
      </c>
      <c r="U56" s="11"/>
      <c r="V56" s="11" t="s">
        <v>245</v>
      </c>
      <c r="W56" s="26">
        <v>3186354</v>
      </c>
      <c r="X56" s="194">
        <v>0.99543046000000002</v>
      </c>
      <c r="Y56" s="26">
        <v>674678</v>
      </c>
      <c r="Z56" s="26">
        <v>514705</v>
      </c>
      <c r="AA56" s="26">
        <v>0</v>
      </c>
      <c r="AB56" s="26">
        <v>663</v>
      </c>
      <c r="AC56" s="26">
        <v>82603</v>
      </c>
      <c r="AD56" s="26">
        <v>634</v>
      </c>
      <c r="AE56" s="26">
        <v>1668</v>
      </c>
      <c r="AF56" s="26">
        <v>42</v>
      </c>
      <c r="AG56" s="26">
        <v>5635</v>
      </c>
      <c r="AH56" s="26">
        <v>19686</v>
      </c>
      <c r="AI56" s="26">
        <v>3811990</v>
      </c>
      <c r="AJ56" s="194">
        <v>0.99645307000000005</v>
      </c>
    </row>
    <row r="57" spans="16:36">
      <c r="P57" s="219"/>
      <c r="T57" s="11" t="s">
        <v>135</v>
      </c>
      <c r="U57" s="11"/>
      <c r="V57" s="11" t="s">
        <v>246</v>
      </c>
      <c r="W57" s="26">
        <v>597970</v>
      </c>
      <c r="X57" s="194">
        <v>0.94463498000000001</v>
      </c>
      <c r="Y57" s="26">
        <v>104252</v>
      </c>
      <c r="Z57" s="26">
        <v>128886</v>
      </c>
      <c r="AA57" s="26">
        <v>0</v>
      </c>
      <c r="AB57" s="26">
        <v>0</v>
      </c>
      <c r="AC57" s="26">
        <v>20838</v>
      </c>
      <c r="AD57" s="26">
        <v>1</v>
      </c>
      <c r="AE57" s="26">
        <v>34</v>
      </c>
      <c r="AF57" s="26">
        <v>18</v>
      </c>
      <c r="AG57" s="26">
        <v>1300</v>
      </c>
      <c r="AH57" s="26">
        <v>3911</v>
      </c>
      <c r="AI57" s="26">
        <v>752958</v>
      </c>
      <c r="AJ57" s="194">
        <v>0.95552439</v>
      </c>
    </row>
    <row r="58" spans="16:36">
      <c r="P58" s="219"/>
      <c r="T58" s="11" t="s">
        <v>135</v>
      </c>
      <c r="U58" s="11"/>
      <c r="V58" s="11" t="s">
        <v>617</v>
      </c>
      <c r="W58" s="26">
        <v>10204167</v>
      </c>
      <c r="X58" s="194">
        <v>1</v>
      </c>
      <c r="Y58" s="26">
        <v>3148733</v>
      </c>
      <c r="Z58" s="26">
        <v>2722334</v>
      </c>
      <c r="AA58" s="26">
        <v>668457</v>
      </c>
      <c r="AB58" s="26">
        <v>6471</v>
      </c>
      <c r="AC58" s="26">
        <v>315831</v>
      </c>
      <c r="AD58" s="26">
        <v>1624</v>
      </c>
      <c r="AE58" s="26">
        <v>3959</v>
      </c>
      <c r="AF58" s="26">
        <v>1084</v>
      </c>
      <c r="AG58" s="26">
        <v>27129</v>
      </c>
      <c r="AH58" s="26">
        <v>21638</v>
      </c>
      <c r="AI58" s="26">
        <v>13972694</v>
      </c>
      <c r="AJ58" s="194">
        <v>1</v>
      </c>
    </row>
    <row r="59" spans="16:36">
      <c r="P59" s="219"/>
      <c r="T59" s="11" t="s">
        <v>135</v>
      </c>
      <c r="U59" s="11"/>
      <c r="V59" s="11" t="s">
        <v>618</v>
      </c>
      <c r="W59" s="26">
        <v>1171903</v>
      </c>
      <c r="X59" s="194">
        <v>1</v>
      </c>
      <c r="Y59" s="26">
        <v>143583</v>
      </c>
      <c r="Z59" s="26">
        <v>281820</v>
      </c>
      <c r="AA59" s="26">
        <v>198459</v>
      </c>
      <c r="AB59" s="26">
        <v>1254</v>
      </c>
      <c r="AC59" s="26">
        <v>22771</v>
      </c>
      <c r="AD59" s="26">
        <v>130</v>
      </c>
      <c r="AE59" s="26">
        <v>511</v>
      </c>
      <c r="AF59" s="26">
        <v>0</v>
      </c>
      <c r="AG59" s="26">
        <v>2421</v>
      </c>
      <c r="AH59" s="26">
        <v>2610</v>
      </c>
      <c r="AI59" s="26">
        <v>1681879</v>
      </c>
      <c r="AJ59" s="194">
        <v>1</v>
      </c>
    </row>
    <row r="60" spans="16:36">
      <c r="P60" s="219"/>
      <c r="T60" s="11" t="s">
        <v>135</v>
      </c>
      <c r="U60" s="11"/>
      <c r="V60" s="11" t="s">
        <v>620</v>
      </c>
      <c r="W60" s="26">
        <v>1846989</v>
      </c>
      <c r="X60" s="194">
        <v>1</v>
      </c>
      <c r="Y60" s="26">
        <v>311323</v>
      </c>
      <c r="Z60" s="26">
        <v>920150</v>
      </c>
      <c r="AA60" s="26">
        <v>1132510</v>
      </c>
      <c r="AB60" s="26">
        <v>101</v>
      </c>
      <c r="AC60" s="26">
        <v>29560</v>
      </c>
      <c r="AD60" s="26">
        <v>284</v>
      </c>
      <c r="AE60" s="26">
        <v>736</v>
      </c>
      <c r="AF60" s="26">
        <v>139</v>
      </c>
      <c r="AG60" s="26">
        <v>2070</v>
      </c>
      <c r="AH60" s="26">
        <v>4107</v>
      </c>
      <c r="AI60" s="26">
        <v>3936646</v>
      </c>
      <c r="AJ60" s="194">
        <v>1</v>
      </c>
    </row>
    <row r="61" spans="16:36">
      <c r="P61" s="219"/>
      <c r="T61" s="11" t="s">
        <v>135</v>
      </c>
      <c r="U61" s="11"/>
      <c r="V61" s="11" t="s">
        <v>318</v>
      </c>
      <c r="W61" s="26">
        <v>1328044</v>
      </c>
      <c r="X61" s="194">
        <v>0.99930622999999996</v>
      </c>
      <c r="Y61" s="26">
        <v>53751</v>
      </c>
      <c r="Z61" s="26">
        <v>295613</v>
      </c>
      <c r="AA61" s="26">
        <v>8198</v>
      </c>
      <c r="AB61" s="26">
        <v>548</v>
      </c>
      <c r="AC61" s="26">
        <v>21118</v>
      </c>
      <c r="AD61" s="26">
        <v>177</v>
      </c>
      <c r="AE61" s="26">
        <v>501</v>
      </c>
      <c r="AF61" s="26">
        <v>0</v>
      </c>
      <c r="AG61" s="26">
        <v>1795</v>
      </c>
      <c r="AH61" s="26">
        <v>2322</v>
      </c>
      <c r="AI61" s="26">
        <v>1658316</v>
      </c>
      <c r="AJ61" s="194">
        <v>0.99992643999999997</v>
      </c>
    </row>
    <row r="62" spans="16:36">
      <c r="P62" s="219"/>
      <c r="T62" s="11" t="s">
        <v>135</v>
      </c>
      <c r="U62" s="11"/>
      <c r="V62" s="11" t="s">
        <v>319</v>
      </c>
      <c r="W62" s="26">
        <v>425486</v>
      </c>
      <c r="X62" s="194">
        <v>1</v>
      </c>
      <c r="Y62" s="26">
        <v>38290</v>
      </c>
      <c r="Z62" s="26">
        <v>59077</v>
      </c>
      <c r="AA62" s="26">
        <v>153603</v>
      </c>
      <c r="AB62" s="26">
        <v>289</v>
      </c>
      <c r="AC62" s="26">
        <v>10548</v>
      </c>
      <c r="AD62" s="26">
        <v>73</v>
      </c>
      <c r="AE62" s="26">
        <v>198</v>
      </c>
      <c r="AF62" s="26">
        <v>0</v>
      </c>
      <c r="AG62" s="26">
        <v>915</v>
      </c>
      <c r="AH62" s="26">
        <v>992</v>
      </c>
      <c r="AI62" s="26">
        <v>651181</v>
      </c>
      <c r="AJ62" s="194">
        <v>1</v>
      </c>
    </row>
    <row r="63" spans="16:36">
      <c r="P63" s="219"/>
      <c r="T63" s="11" t="s">
        <v>135</v>
      </c>
      <c r="U63" s="11"/>
      <c r="V63" s="11" t="s">
        <v>320</v>
      </c>
      <c r="W63" s="26">
        <v>3356197</v>
      </c>
      <c r="X63" s="194">
        <v>0.99249874000000005</v>
      </c>
      <c r="Y63" s="26">
        <v>692734</v>
      </c>
      <c r="Z63" s="26">
        <v>510782</v>
      </c>
      <c r="AA63" s="26">
        <v>393093</v>
      </c>
      <c r="AB63" s="26">
        <v>975</v>
      </c>
      <c r="AC63" s="26">
        <v>85064</v>
      </c>
      <c r="AD63" s="26">
        <v>491</v>
      </c>
      <c r="AE63" s="26">
        <v>1511</v>
      </c>
      <c r="AF63" s="26">
        <v>108</v>
      </c>
      <c r="AG63" s="26">
        <v>6556</v>
      </c>
      <c r="AH63" s="26">
        <v>7896</v>
      </c>
      <c r="AI63" s="26">
        <v>4362673</v>
      </c>
      <c r="AJ63" s="194">
        <v>0.99421928999999998</v>
      </c>
    </row>
    <row r="64" spans="16:36">
      <c r="P64" s="219"/>
      <c r="T64" s="11" t="s">
        <v>619</v>
      </c>
      <c r="U64" s="11" t="s">
        <v>622</v>
      </c>
      <c r="V64" s="11" t="s">
        <v>248</v>
      </c>
      <c r="W64" s="26">
        <v>18648183</v>
      </c>
      <c r="X64" s="194">
        <v>0.98702557000000002</v>
      </c>
      <c r="Y64" s="26">
        <v>3265571</v>
      </c>
      <c r="Z64" s="26">
        <v>2326629</v>
      </c>
      <c r="AA64" s="26">
        <v>2650826</v>
      </c>
      <c r="AB64" s="26">
        <v>15605</v>
      </c>
      <c r="AC64" s="26">
        <v>224858</v>
      </c>
      <c r="AD64" s="26">
        <v>137306</v>
      </c>
      <c r="AE64" s="26">
        <v>6118</v>
      </c>
      <c r="AF64" s="26">
        <v>27</v>
      </c>
      <c r="AG64" s="26">
        <v>45635</v>
      </c>
      <c r="AH64" s="26">
        <v>38920</v>
      </c>
      <c r="AI64" s="26">
        <v>24094107</v>
      </c>
      <c r="AJ64" s="194">
        <v>0.99045713999999996</v>
      </c>
    </row>
    <row r="65" spans="16:36">
      <c r="P65" s="219"/>
      <c r="T65" s="11" t="s">
        <v>619</v>
      </c>
      <c r="U65" s="11"/>
      <c r="V65" s="11" t="s">
        <v>249</v>
      </c>
      <c r="W65" s="26">
        <v>1538131</v>
      </c>
      <c r="X65" s="194">
        <v>0.76158747000000004</v>
      </c>
      <c r="Y65" s="26">
        <v>86131</v>
      </c>
      <c r="Z65" s="26">
        <v>87802</v>
      </c>
      <c r="AA65" s="26">
        <v>924</v>
      </c>
      <c r="AB65" s="26">
        <v>101</v>
      </c>
      <c r="AC65" s="26">
        <v>56154</v>
      </c>
      <c r="AD65" s="26">
        <v>6410</v>
      </c>
      <c r="AE65" s="26">
        <v>10910</v>
      </c>
      <c r="AF65" s="26">
        <v>0</v>
      </c>
      <c r="AG65" s="26">
        <v>4281</v>
      </c>
      <c r="AH65" s="26">
        <v>1137</v>
      </c>
      <c r="AI65" s="26">
        <v>1705850</v>
      </c>
      <c r="AJ65" s="194">
        <v>0.78123819000000005</v>
      </c>
    </row>
    <row r="66" spans="16:36">
      <c r="P66" s="219"/>
      <c r="T66" s="11" t="s">
        <v>137</v>
      </c>
      <c r="U66" s="11" t="s">
        <v>623</v>
      </c>
      <c r="V66" s="11" t="s">
        <v>250</v>
      </c>
      <c r="W66" s="26">
        <v>11889514</v>
      </c>
      <c r="X66" s="194">
        <v>0.99082281000000005</v>
      </c>
      <c r="Y66" s="26">
        <v>1062748</v>
      </c>
      <c r="Z66" s="26">
        <v>2096301</v>
      </c>
      <c r="AA66" s="26">
        <v>479004</v>
      </c>
      <c r="AB66" s="26">
        <v>2033</v>
      </c>
      <c r="AC66" s="26">
        <v>365731</v>
      </c>
      <c r="AD66" s="26">
        <v>1509</v>
      </c>
      <c r="AE66" s="26">
        <v>5637</v>
      </c>
      <c r="AF66" s="26">
        <v>261</v>
      </c>
      <c r="AG66" s="26">
        <v>24613</v>
      </c>
      <c r="AH66" s="26">
        <v>62842</v>
      </c>
      <c r="AI66" s="26">
        <v>14927445</v>
      </c>
      <c r="AJ66" s="194">
        <v>0.99284919999999999</v>
      </c>
    </row>
    <row r="67" spans="16:36">
      <c r="P67" s="219"/>
      <c r="T67" s="11" t="s">
        <v>621</v>
      </c>
      <c r="U67" s="11"/>
      <c r="V67" s="11" t="s">
        <v>252</v>
      </c>
      <c r="W67" s="26">
        <v>1454345</v>
      </c>
      <c r="X67" s="194">
        <v>1</v>
      </c>
      <c r="Y67" s="26">
        <v>150217</v>
      </c>
      <c r="Z67" s="26">
        <v>161778</v>
      </c>
      <c r="AA67" s="26">
        <v>1654</v>
      </c>
      <c r="AB67" s="26">
        <v>238</v>
      </c>
      <c r="AC67" s="26">
        <v>51026</v>
      </c>
      <c r="AD67" s="26">
        <v>4111</v>
      </c>
      <c r="AE67" s="26">
        <v>807</v>
      </c>
      <c r="AF67" s="26">
        <v>228</v>
      </c>
      <c r="AG67" s="26">
        <v>4464</v>
      </c>
      <c r="AH67" s="26">
        <v>3616</v>
      </c>
      <c r="AI67" s="26">
        <v>1682267</v>
      </c>
      <c r="AJ67" s="194">
        <v>1</v>
      </c>
    </row>
    <row r="68" spans="16:36">
      <c r="P68" s="219"/>
      <c r="T68" s="11" t="s">
        <v>137</v>
      </c>
      <c r="U68" s="11"/>
      <c r="V68" s="11" t="s">
        <v>321</v>
      </c>
      <c r="W68" s="26">
        <v>2607129</v>
      </c>
      <c r="X68" s="194">
        <v>0.99261383000000003</v>
      </c>
      <c r="Y68" s="26">
        <v>740036</v>
      </c>
      <c r="Z68" s="26">
        <v>398843</v>
      </c>
      <c r="AA68" s="26">
        <v>548971</v>
      </c>
      <c r="AB68" s="26">
        <v>289</v>
      </c>
      <c r="AC68" s="26">
        <v>71432</v>
      </c>
      <c r="AD68" s="26">
        <v>5002</v>
      </c>
      <c r="AE68" s="26">
        <v>1200</v>
      </c>
      <c r="AF68" s="26">
        <v>189</v>
      </c>
      <c r="AG68" s="26">
        <v>5569</v>
      </c>
      <c r="AH68" s="26">
        <v>4992</v>
      </c>
      <c r="AI68" s="26">
        <v>3643616</v>
      </c>
      <c r="AJ68" s="194">
        <v>0.99470382000000002</v>
      </c>
    </row>
    <row r="69" spans="16:36">
      <c r="P69" s="219"/>
      <c r="T69" s="11" t="s">
        <v>987</v>
      </c>
      <c r="U69" s="11" t="s">
        <v>609</v>
      </c>
      <c r="V69" s="11" t="s">
        <v>322</v>
      </c>
      <c r="W69" s="26">
        <v>351470</v>
      </c>
      <c r="X69" s="194">
        <v>0.99736944000000005</v>
      </c>
      <c r="Y69" s="26">
        <v>233556</v>
      </c>
      <c r="Z69" s="26">
        <v>84973</v>
      </c>
      <c r="AA69" s="26">
        <v>239848</v>
      </c>
      <c r="AB69" s="26">
        <v>8</v>
      </c>
      <c r="AC69" s="26">
        <v>9213</v>
      </c>
      <c r="AD69" s="26">
        <v>1</v>
      </c>
      <c r="AE69" s="26">
        <v>199</v>
      </c>
      <c r="AF69" s="26">
        <v>133</v>
      </c>
      <c r="AG69" s="26">
        <v>792</v>
      </c>
      <c r="AH69" s="26">
        <v>674</v>
      </c>
      <c r="AI69" s="26">
        <v>687311</v>
      </c>
      <c r="AJ69" s="194">
        <v>0.99865307999999997</v>
      </c>
    </row>
    <row r="70" spans="16:36">
      <c r="P70" s="219"/>
      <c r="T70" s="11" t="s">
        <v>987</v>
      </c>
      <c r="U70" s="11"/>
      <c r="V70" s="11" t="s">
        <v>625</v>
      </c>
      <c r="W70" s="26">
        <v>1102861</v>
      </c>
      <c r="X70" s="194">
        <v>0.99965011999999998</v>
      </c>
      <c r="Y70" s="26">
        <v>877443</v>
      </c>
      <c r="Z70" s="26">
        <v>239348</v>
      </c>
      <c r="AA70" s="26">
        <v>458391</v>
      </c>
      <c r="AB70" s="26">
        <v>22</v>
      </c>
      <c r="AC70" s="26">
        <v>24897</v>
      </c>
      <c r="AD70" s="26">
        <v>1038</v>
      </c>
      <c r="AE70" s="26">
        <v>489</v>
      </c>
      <c r="AF70" s="26">
        <v>95</v>
      </c>
      <c r="AG70" s="26">
        <v>1752</v>
      </c>
      <c r="AH70" s="26">
        <v>3757</v>
      </c>
      <c r="AI70" s="26">
        <v>1832650</v>
      </c>
      <c r="AJ70" s="194">
        <v>0.99978942000000004</v>
      </c>
    </row>
    <row r="71" spans="16:36">
      <c r="P71" s="219"/>
      <c r="T71" s="11" t="s">
        <v>138</v>
      </c>
      <c r="U71" s="11" t="s">
        <v>626</v>
      </c>
      <c r="V71" s="11" t="s">
        <v>253</v>
      </c>
      <c r="W71" s="26">
        <v>1502871</v>
      </c>
      <c r="X71" s="194">
        <v>0.98063807999999997</v>
      </c>
      <c r="Y71" s="26">
        <v>264834</v>
      </c>
      <c r="Z71" s="26">
        <v>157485</v>
      </c>
      <c r="AA71" s="26">
        <v>129858</v>
      </c>
      <c r="AB71" s="26">
        <v>473</v>
      </c>
      <c r="AC71" s="26">
        <v>70410</v>
      </c>
      <c r="AD71" s="26">
        <v>5489</v>
      </c>
      <c r="AE71" s="26">
        <v>3409</v>
      </c>
      <c r="AF71" s="26">
        <v>57</v>
      </c>
      <c r="AG71" s="26">
        <v>5478</v>
      </c>
      <c r="AH71" s="26">
        <v>11820</v>
      </c>
      <c r="AI71" s="26">
        <v>1887350</v>
      </c>
      <c r="AJ71" s="194">
        <v>0.98527374999999995</v>
      </c>
    </row>
    <row r="72" spans="16:36">
      <c r="P72" s="219"/>
      <c r="T72" s="11" t="s">
        <v>624</v>
      </c>
      <c r="U72" s="11"/>
      <c r="V72" s="11" t="s">
        <v>254</v>
      </c>
      <c r="W72" s="26">
        <v>2685018</v>
      </c>
      <c r="X72" s="194">
        <v>0.99947587999999998</v>
      </c>
      <c r="Y72" s="26">
        <v>18257</v>
      </c>
      <c r="Z72" s="26">
        <v>733202</v>
      </c>
      <c r="AA72" s="26">
        <v>822</v>
      </c>
      <c r="AB72" s="26">
        <v>1163</v>
      </c>
      <c r="AC72" s="26">
        <v>174630</v>
      </c>
      <c r="AD72" s="26">
        <v>21718</v>
      </c>
      <c r="AE72" s="26">
        <v>8712</v>
      </c>
      <c r="AF72" s="26">
        <v>0</v>
      </c>
      <c r="AG72" s="26">
        <v>10678</v>
      </c>
      <c r="AH72" s="26">
        <v>1244</v>
      </c>
      <c r="AI72" s="26">
        <v>3637187</v>
      </c>
      <c r="AJ72" s="194">
        <v>0.99991916999999997</v>
      </c>
    </row>
    <row r="73" spans="16:36">
      <c r="P73" s="219"/>
      <c r="T73" s="11" t="s">
        <v>138</v>
      </c>
      <c r="U73" s="11"/>
      <c r="V73" s="11" t="s">
        <v>255</v>
      </c>
      <c r="W73" s="26">
        <v>807332</v>
      </c>
      <c r="X73" s="194">
        <v>1</v>
      </c>
      <c r="Y73" s="26">
        <v>138250</v>
      </c>
      <c r="Z73" s="26">
        <v>112605</v>
      </c>
      <c r="AA73" s="26">
        <v>75022</v>
      </c>
      <c r="AB73" s="26">
        <v>38</v>
      </c>
      <c r="AC73" s="26">
        <v>27133</v>
      </c>
      <c r="AD73" s="26">
        <v>1955</v>
      </c>
      <c r="AE73" s="26">
        <v>1602</v>
      </c>
      <c r="AF73" s="26">
        <v>8</v>
      </c>
      <c r="AG73" s="26">
        <v>1961</v>
      </c>
      <c r="AH73" s="26">
        <v>785</v>
      </c>
      <c r="AI73" s="26">
        <v>1028441</v>
      </c>
      <c r="AJ73" s="194">
        <v>1</v>
      </c>
    </row>
    <row r="74" spans="16:36">
      <c r="P74" s="219"/>
      <c r="T74" s="11" t="s">
        <v>138</v>
      </c>
      <c r="U74" s="11"/>
      <c r="V74" s="11" t="s">
        <v>323</v>
      </c>
      <c r="W74" s="26">
        <v>466675</v>
      </c>
      <c r="X74" s="194">
        <v>0.96767537999999997</v>
      </c>
      <c r="Y74" s="26">
        <v>62996</v>
      </c>
      <c r="Z74" s="26">
        <v>118320</v>
      </c>
      <c r="AA74" s="26">
        <v>277</v>
      </c>
      <c r="AB74" s="26">
        <v>141</v>
      </c>
      <c r="AC74" s="26">
        <v>28480</v>
      </c>
      <c r="AD74" s="26">
        <v>1420</v>
      </c>
      <c r="AE74" s="26">
        <v>968</v>
      </c>
      <c r="AF74" s="26">
        <v>0</v>
      </c>
      <c r="AG74" s="26">
        <v>2012</v>
      </c>
      <c r="AH74" s="26">
        <v>331</v>
      </c>
      <c r="AI74" s="26">
        <v>618624</v>
      </c>
      <c r="AJ74" s="194">
        <v>0.97541993000000005</v>
      </c>
    </row>
    <row r="75" spans="16:36">
      <c r="P75" s="219"/>
      <c r="T75" s="11" t="s">
        <v>138</v>
      </c>
      <c r="U75" s="11"/>
      <c r="V75" s="11" t="s">
        <v>256</v>
      </c>
      <c r="W75" s="26">
        <v>1588897</v>
      </c>
      <c r="X75" s="194">
        <v>0.98661432999999998</v>
      </c>
      <c r="Y75" s="26">
        <v>255838</v>
      </c>
      <c r="Z75" s="26">
        <v>211542</v>
      </c>
      <c r="AA75" s="26">
        <v>51583</v>
      </c>
      <c r="AB75" s="26">
        <v>263</v>
      </c>
      <c r="AC75" s="26">
        <v>71730</v>
      </c>
      <c r="AD75" s="26">
        <v>4927</v>
      </c>
      <c r="AE75" s="26">
        <v>3020</v>
      </c>
      <c r="AF75" s="26">
        <v>26</v>
      </c>
      <c r="AG75" s="26">
        <v>5286</v>
      </c>
      <c r="AH75" s="26">
        <v>11982</v>
      </c>
      <c r="AI75" s="26">
        <v>1949256</v>
      </c>
      <c r="AJ75" s="194">
        <v>0.98921597000000006</v>
      </c>
    </row>
    <row r="76" spans="16:36">
      <c r="P76" s="219"/>
      <c r="T76" s="11" t="s">
        <v>139</v>
      </c>
      <c r="U76" s="11" t="s">
        <v>627</v>
      </c>
      <c r="V76" s="11" t="s">
        <v>257</v>
      </c>
      <c r="W76" s="26">
        <v>9623045</v>
      </c>
      <c r="X76" s="194">
        <v>0.99975066000000001</v>
      </c>
      <c r="Y76" s="26">
        <v>320374</v>
      </c>
      <c r="Z76" s="26">
        <v>70867</v>
      </c>
      <c r="AA76" s="26">
        <v>0</v>
      </c>
      <c r="AB76" s="26">
        <v>275</v>
      </c>
      <c r="AC76" s="26">
        <v>73734</v>
      </c>
      <c r="AD76" s="26">
        <v>4868</v>
      </c>
      <c r="AE76" s="26">
        <v>12303</v>
      </c>
      <c r="AF76" s="26">
        <v>0</v>
      </c>
      <c r="AG76" s="26">
        <v>5481</v>
      </c>
      <c r="AH76" s="26">
        <v>9970</v>
      </c>
      <c r="AI76" s="26">
        <v>9800543</v>
      </c>
      <c r="AJ76" s="194">
        <v>0.99975588999999998</v>
      </c>
    </row>
    <row r="77" spans="16:36">
      <c r="P77" s="219"/>
      <c r="T77" s="11" t="s">
        <v>139</v>
      </c>
      <c r="U77" s="11"/>
      <c r="V77" s="11" t="s">
        <v>324</v>
      </c>
      <c r="W77" s="26">
        <v>24086</v>
      </c>
      <c r="X77" s="194">
        <v>5.7459669999999997E-2</v>
      </c>
      <c r="Y77" s="26">
        <v>24086</v>
      </c>
      <c r="Z77" s="26">
        <v>0</v>
      </c>
      <c r="AA77" s="26">
        <v>0</v>
      </c>
      <c r="AB77" s="26">
        <v>0</v>
      </c>
      <c r="AC77" s="26">
        <v>0</v>
      </c>
      <c r="AD77" s="26">
        <v>0</v>
      </c>
      <c r="AE77" s="26">
        <v>0</v>
      </c>
      <c r="AF77" s="26">
        <v>0</v>
      </c>
      <c r="AG77" s="26">
        <v>0</v>
      </c>
      <c r="AH77" s="26">
        <v>0</v>
      </c>
      <c r="AI77" s="26">
        <v>24086</v>
      </c>
      <c r="AJ77" s="194">
        <v>5.7459669999999997E-2</v>
      </c>
    </row>
    <row r="78" spans="16:36">
      <c r="P78" s="219"/>
      <c r="T78" s="11" t="s">
        <v>139</v>
      </c>
      <c r="U78" s="11"/>
      <c r="V78" s="11" t="s">
        <v>325</v>
      </c>
      <c r="W78" s="26">
        <v>8164994</v>
      </c>
      <c r="X78" s="194">
        <v>0.98814287999999995</v>
      </c>
      <c r="Y78" s="26">
        <v>272125</v>
      </c>
      <c r="Z78" s="26">
        <v>774766</v>
      </c>
      <c r="AA78" s="26">
        <v>0</v>
      </c>
      <c r="AB78" s="26">
        <v>78</v>
      </c>
      <c r="AC78" s="26">
        <v>245376</v>
      </c>
      <c r="AD78" s="26">
        <v>16158</v>
      </c>
      <c r="AE78" s="26">
        <v>44652</v>
      </c>
      <c r="AF78" s="26">
        <v>0</v>
      </c>
      <c r="AG78" s="26">
        <v>17422</v>
      </c>
      <c r="AH78" s="26">
        <v>33594</v>
      </c>
      <c r="AI78" s="26">
        <v>9297040</v>
      </c>
      <c r="AJ78" s="194">
        <v>0.98970685999999997</v>
      </c>
    </row>
    <row r="79" spans="16:36">
      <c r="P79" s="219"/>
      <c r="T79" s="11" t="s">
        <v>139</v>
      </c>
      <c r="U79" s="11"/>
      <c r="V79" s="11" t="s">
        <v>326</v>
      </c>
      <c r="W79" s="26">
        <v>1250366</v>
      </c>
      <c r="X79" s="194">
        <v>0.96851841999999999</v>
      </c>
      <c r="Y79" s="26">
        <v>37604</v>
      </c>
      <c r="Z79" s="26">
        <v>143784</v>
      </c>
      <c r="AA79" s="26">
        <v>0</v>
      </c>
      <c r="AB79" s="26">
        <v>18</v>
      </c>
      <c r="AC79" s="26">
        <v>33563</v>
      </c>
      <c r="AD79" s="26">
        <v>2220</v>
      </c>
      <c r="AE79" s="26">
        <v>6379</v>
      </c>
      <c r="AF79" s="26">
        <v>0</v>
      </c>
      <c r="AG79" s="26">
        <v>2378</v>
      </c>
      <c r="AH79" s="26">
        <v>4613</v>
      </c>
      <c r="AI79" s="26">
        <v>1443321</v>
      </c>
      <c r="AJ79" s="194">
        <v>0.97289903</v>
      </c>
    </row>
    <row r="80" spans="16:36">
      <c r="P80" s="219"/>
      <c r="T80" s="11" t="s">
        <v>139</v>
      </c>
      <c r="U80" s="11"/>
      <c r="V80" s="11" t="s">
        <v>327</v>
      </c>
      <c r="W80" s="26">
        <v>5034824</v>
      </c>
      <c r="X80" s="194">
        <v>0.98598810000000003</v>
      </c>
      <c r="Y80" s="26">
        <v>179752</v>
      </c>
      <c r="Z80" s="26">
        <v>654212</v>
      </c>
      <c r="AA80" s="26">
        <v>0</v>
      </c>
      <c r="AB80" s="26">
        <v>136</v>
      </c>
      <c r="AC80" s="26">
        <v>118046</v>
      </c>
      <c r="AD80" s="26">
        <v>8711</v>
      </c>
      <c r="AE80" s="26">
        <v>26796</v>
      </c>
      <c r="AF80" s="26">
        <v>0</v>
      </c>
      <c r="AG80" s="26">
        <v>8348</v>
      </c>
      <c r="AH80" s="26">
        <v>15748</v>
      </c>
      <c r="AI80" s="26">
        <v>5866821</v>
      </c>
      <c r="AJ80" s="194">
        <v>0.98795124000000001</v>
      </c>
    </row>
    <row r="81" spans="16:36">
      <c r="P81" s="219"/>
      <c r="T81" s="11" t="s">
        <v>139</v>
      </c>
      <c r="U81" s="11"/>
      <c r="V81" s="11" t="s">
        <v>629</v>
      </c>
      <c r="W81" s="26">
        <v>1850873</v>
      </c>
      <c r="X81" s="194">
        <v>0.98678334000000001</v>
      </c>
      <c r="Y81" s="26">
        <v>30584</v>
      </c>
      <c r="Z81" s="26">
        <v>62799</v>
      </c>
      <c r="AA81" s="26">
        <v>23</v>
      </c>
      <c r="AB81" s="26">
        <v>99</v>
      </c>
      <c r="AC81" s="26">
        <v>45484</v>
      </c>
      <c r="AD81" s="26">
        <v>2980</v>
      </c>
      <c r="AE81" s="26">
        <v>11097</v>
      </c>
      <c r="AF81" s="26">
        <v>0</v>
      </c>
      <c r="AG81" s="26">
        <v>3298</v>
      </c>
      <c r="AH81" s="26">
        <v>6200</v>
      </c>
      <c r="AI81" s="26">
        <v>1982853</v>
      </c>
      <c r="AJ81" s="194">
        <v>0.98788001000000003</v>
      </c>
    </row>
    <row r="82" spans="16:36">
      <c r="T82" s="11" t="s">
        <v>139</v>
      </c>
      <c r="U82" s="11"/>
      <c r="V82" s="11" t="s">
        <v>259</v>
      </c>
      <c r="W82" s="26">
        <v>2439703</v>
      </c>
      <c r="X82" s="194">
        <v>0.99918499000000005</v>
      </c>
      <c r="Y82" s="26">
        <v>180644</v>
      </c>
      <c r="Z82" s="26">
        <v>131190</v>
      </c>
      <c r="AA82" s="26">
        <v>0</v>
      </c>
      <c r="AB82" s="26">
        <v>129</v>
      </c>
      <c r="AC82" s="26">
        <v>54701</v>
      </c>
      <c r="AD82" s="26">
        <v>3481</v>
      </c>
      <c r="AE82" s="26">
        <v>11648</v>
      </c>
      <c r="AF82" s="26">
        <v>0</v>
      </c>
      <c r="AG82" s="26">
        <v>3889</v>
      </c>
      <c r="AH82" s="26">
        <v>7358</v>
      </c>
      <c r="AI82" s="26">
        <v>2652099</v>
      </c>
      <c r="AJ82" s="194">
        <v>0.99937860999999995</v>
      </c>
    </row>
    <row r="83" spans="16:36">
      <c r="T83" s="11" t="s">
        <v>628</v>
      </c>
      <c r="U83" s="11" t="s">
        <v>631</v>
      </c>
      <c r="V83" s="11" t="s">
        <v>260</v>
      </c>
      <c r="W83" s="26">
        <v>5437148</v>
      </c>
      <c r="X83" s="194">
        <v>0.99170597000000005</v>
      </c>
      <c r="Y83" s="26">
        <v>1955266</v>
      </c>
      <c r="Z83" s="26">
        <v>560621</v>
      </c>
      <c r="AA83" s="26">
        <v>214491</v>
      </c>
      <c r="AB83" s="26">
        <v>701</v>
      </c>
      <c r="AC83" s="26">
        <v>135514</v>
      </c>
      <c r="AD83" s="26">
        <v>1065</v>
      </c>
      <c r="AE83" s="26">
        <v>6417</v>
      </c>
      <c r="AF83" s="26">
        <v>74</v>
      </c>
      <c r="AG83" s="26">
        <v>9255</v>
      </c>
      <c r="AH83" s="26">
        <v>58604</v>
      </c>
      <c r="AI83" s="26">
        <v>6423890</v>
      </c>
      <c r="AJ83" s="194">
        <v>0.99316000000000004</v>
      </c>
    </row>
    <row r="84" spans="16:36">
      <c r="T84" s="11" t="s">
        <v>988</v>
      </c>
      <c r="U84" s="11"/>
      <c r="V84" s="11" t="s">
        <v>328</v>
      </c>
      <c r="W84" s="26">
        <v>475880</v>
      </c>
      <c r="X84" s="194">
        <v>0.52717462000000004</v>
      </c>
      <c r="Y84" s="26">
        <v>475880</v>
      </c>
      <c r="Z84" s="26">
        <v>0</v>
      </c>
      <c r="AA84" s="26">
        <v>0</v>
      </c>
      <c r="AB84" s="26">
        <v>0</v>
      </c>
      <c r="AC84" s="26">
        <v>0</v>
      </c>
      <c r="AD84" s="26">
        <v>0</v>
      </c>
      <c r="AE84" s="26">
        <v>0</v>
      </c>
      <c r="AF84" s="26">
        <v>0</v>
      </c>
      <c r="AG84" s="26">
        <v>0</v>
      </c>
      <c r="AH84" s="26">
        <v>0</v>
      </c>
      <c r="AI84" s="26">
        <v>475880</v>
      </c>
      <c r="AJ84" s="194">
        <v>0.52717462000000004</v>
      </c>
    </row>
    <row r="85" spans="16:36">
      <c r="T85" s="11" t="s">
        <v>140</v>
      </c>
      <c r="U85" s="11"/>
      <c r="V85" s="11" t="s">
        <v>329</v>
      </c>
      <c r="W85" s="26">
        <v>2116236</v>
      </c>
      <c r="X85" s="194">
        <v>0.99266326999999999</v>
      </c>
      <c r="Y85" s="26">
        <v>830633</v>
      </c>
      <c r="Z85" s="26">
        <v>119593</v>
      </c>
      <c r="AA85" s="26">
        <v>0</v>
      </c>
      <c r="AB85" s="26">
        <v>157</v>
      </c>
      <c r="AC85" s="26">
        <v>22437</v>
      </c>
      <c r="AD85" s="26">
        <v>182</v>
      </c>
      <c r="AE85" s="26">
        <v>1475</v>
      </c>
      <c r="AF85" s="26">
        <v>0</v>
      </c>
      <c r="AG85" s="26">
        <v>1584</v>
      </c>
      <c r="AH85" s="26">
        <v>10177</v>
      </c>
      <c r="AI85" s="26">
        <v>2271841</v>
      </c>
      <c r="AJ85" s="194">
        <v>0.99318406000000004</v>
      </c>
    </row>
    <row r="86" spans="16:36">
      <c r="T86" s="11" t="s">
        <v>140</v>
      </c>
      <c r="U86" s="11"/>
      <c r="V86" s="11" t="s">
        <v>330</v>
      </c>
      <c r="W86" s="26">
        <v>4431097</v>
      </c>
      <c r="X86" s="194">
        <v>0.98657322999999997</v>
      </c>
      <c r="Y86" s="26">
        <v>391947</v>
      </c>
      <c r="Z86" s="26">
        <v>553090</v>
      </c>
      <c r="AA86" s="26">
        <v>9383</v>
      </c>
      <c r="AB86" s="26">
        <v>133</v>
      </c>
      <c r="AC86" s="26">
        <v>127702</v>
      </c>
      <c r="AD86" s="26">
        <v>756</v>
      </c>
      <c r="AE86" s="26">
        <v>6113</v>
      </c>
      <c r="AF86" s="26">
        <v>68</v>
      </c>
      <c r="AG86" s="26">
        <v>8171</v>
      </c>
      <c r="AH86" s="26">
        <v>31157</v>
      </c>
      <c r="AI86" s="26">
        <v>5167670</v>
      </c>
      <c r="AJ86" s="194">
        <v>0.98846493999999996</v>
      </c>
    </row>
    <row r="87" spans="16:36">
      <c r="T87" s="11" t="s">
        <v>630</v>
      </c>
      <c r="U87" s="11" t="s">
        <v>633</v>
      </c>
      <c r="V87" s="11" t="s">
        <v>331</v>
      </c>
      <c r="W87" s="26">
        <v>2401735</v>
      </c>
      <c r="X87" s="194">
        <v>1</v>
      </c>
      <c r="Y87" s="26">
        <v>229899</v>
      </c>
      <c r="Z87" s="26">
        <v>94262</v>
      </c>
      <c r="AA87" s="26">
        <v>0</v>
      </c>
      <c r="AB87" s="26">
        <v>71</v>
      </c>
      <c r="AC87" s="26">
        <v>258964</v>
      </c>
      <c r="AD87" s="26">
        <v>450</v>
      </c>
      <c r="AE87" s="26">
        <v>541</v>
      </c>
      <c r="AF87" s="26">
        <v>0</v>
      </c>
      <c r="AG87" s="26">
        <v>16038</v>
      </c>
      <c r="AH87" s="26">
        <v>2554</v>
      </c>
      <c r="AI87" s="26">
        <v>2774615</v>
      </c>
      <c r="AJ87" s="194">
        <v>1</v>
      </c>
    </row>
    <row r="88" spans="16:36">
      <c r="T88" s="11" t="s">
        <v>989</v>
      </c>
      <c r="U88" s="11"/>
      <c r="V88" s="11" t="s">
        <v>332</v>
      </c>
      <c r="W88" s="26">
        <v>2196349</v>
      </c>
      <c r="X88" s="194">
        <v>1</v>
      </c>
      <c r="Y88" s="26">
        <v>141296</v>
      </c>
      <c r="Z88" s="26">
        <v>503953</v>
      </c>
      <c r="AA88" s="26">
        <v>26363</v>
      </c>
      <c r="AB88" s="26">
        <v>693</v>
      </c>
      <c r="AC88" s="26">
        <v>104994</v>
      </c>
      <c r="AD88" s="26">
        <v>512</v>
      </c>
      <c r="AE88" s="26">
        <v>612</v>
      </c>
      <c r="AF88" s="26">
        <v>0</v>
      </c>
      <c r="AG88" s="26">
        <v>7134</v>
      </c>
      <c r="AH88" s="26">
        <v>2912</v>
      </c>
      <c r="AI88" s="26">
        <v>2843522</v>
      </c>
      <c r="AJ88" s="194">
        <v>1</v>
      </c>
    </row>
    <row r="89" spans="16:36">
      <c r="T89" s="11" t="s">
        <v>141</v>
      </c>
      <c r="U89" s="11"/>
      <c r="V89" s="11" t="s">
        <v>634</v>
      </c>
      <c r="W89" s="26">
        <v>801131</v>
      </c>
      <c r="X89" s="194">
        <v>0.97179466000000003</v>
      </c>
      <c r="Y89" s="26">
        <v>18970</v>
      </c>
      <c r="Z89" s="26">
        <v>55604</v>
      </c>
      <c r="AA89" s="26">
        <v>52270</v>
      </c>
      <c r="AB89" s="26">
        <v>63</v>
      </c>
      <c r="AC89" s="26">
        <v>14371</v>
      </c>
      <c r="AD89" s="26">
        <v>0</v>
      </c>
      <c r="AE89" s="26">
        <v>417</v>
      </c>
      <c r="AF89" s="26">
        <v>0</v>
      </c>
      <c r="AG89" s="26">
        <v>942</v>
      </c>
      <c r="AH89" s="26">
        <v>8262</v>
      </c>
      <c r="AI89" s="26">
        <v>933060</v>
      </c>
      <c r="AJ89" s="194">
        <v>0.97568575999999996</v>
      </c>
    </row>
    <row r="90" spans="16:36">
      <c r="T90" s="11" t="s">
        <v>141</v>
      </c>
      <c r="U90" s="11"/>
      <c r="V90" s="11" t="s">
        <v>262</v>
      </c>
      <c r="W90" s="26">
        <v>7582590</v>
      </c>
      <c r="X90" s="194">
        <v>1</v>
      </c>
      <c r="Y90" s="26">
        <v>854691</v>
      </c>
      <c r="Z90" s="26">
        <v>1082613</v>
      </c>
      <c r="AA90" s="26">
        <v>279040</v>
      </c>
      <c r="AB90" s="26">
        <v>1216</v>
      </c>
      <c r="AC90" s="26">
        <v>224747</v>
      </c>
      <c r="AD90" s="26">
        <v>11413</v>
      </c>
      <c r="AE90" s="26">
        <v>3923</v>
      </c>
      <c r="AF90" s="26">
        <v>86</v>
      </c>
      <c r="AG90" s="26">
        <v>16519</v>
      </c>
      <c r="AH90" s="26">
        <v>13654</v>
      </c>
      <c r="AI90" s="26">
        <v>9215801</v>
      </c>
      <c r="AJ90" s="194">
        <v>1</v>
      </c>
    </row>
    <row r="91" spans="16:36">
      <c r="T91" s="11" t="s">
        <v>632</v>
      </c>
      <c r="U91" s="11" t="s">
        <v>635</v>
      </c>
      <c r="V91" s="11" t="s">
        <v>333</v>
      </c>
      <c r="W91" s="26">
        <v>2405546</v>
      </c>
      <c r="X91" s="194">
        <v>1</v>
      </c>
      <c r="Y91" s="26">
        <v>308194</v>
      </c>
      <c r="Z91" s="26">
        <v>364301</v>
      </c>
      <c r="AA91" s="26">
        <v>0</v>
      </c>
      <c r="AB91" s="26">
        <v>11</v>
      </c>
      <c r="AC91" s="26">
        <v>28730</v>
      </c>
      <c r="AD91" s="26">
        <v>122</v>
      </c>
      <c r="AE91" s="26">
        <v>756</v>
      </c>
      <c r="AF91" s="26">
        <v>0</v>
      </c>
      <c r="AG91" s="26">
        <v>1770</v>
      </c>
      <c r="AH91" s="26">
        <v>3033</v>
      </c>
      <c r="AI91" s="26">
        <v>2804269</v>
      </c>
      <c r="AJ91" s="194">
        <v>1</v>
      </c>
    </row>
    <row r="92" spans="16:36">
      <c r="T92" s="11" t="s">
        <v>632</v>
      </c>
      <c r="U92" s="11"/>
      <c r="V92" s="11" t="s">
        <v>334</v>
      </c>
      <c r="W92" s="26">
        <v>2410870</v>
      </c>
      <c r="X92" s="194">
        <v>1</v>
      </c>
      <c r="Y92" s="26">
        <v>380570</v>
      </c>
      <c r="Z92" s="26">
        <v>336104</v>
      </c>
      <c r="AA92" s="26">
        <v>11163</v>
      </c>
      <c r="AB92" s="26">
        <v>10</v>
      </c>
      <c r="AC92" s="26">
        <v>29137</v>
      </c>
      <c r="AD92" s="26">
        <v>110</v>
      </c>
      <c r="AE92" s="26">
        <v>891</v>
      </c>
      <c r="AF92" s="26">
        <v>0</v>
      </c>
      <c r="AG92" s="26">
        <v>1785</v>
      </c>
      <c r="AH92" s="26">
        <v>3054</v>
      </c>
      <c r="AI92" s="26">
        <v>2793124</v>
      </c>
      <c r="AJ92" s="194">
        <v>1</v>
      </c>
    </row>
    <row r="93" spans="16:36">
      <c r="T93" s="11" t="s">
        <v>142</v>
      </c>
      <c r="U93" s="11"/>
      <c r="V93" s="11" t="s">
        <v>335</v>
      </c>
      <c r="W93" s="26">
        <v>1387014</v>
      </c>
      <c r="X93" s="194">
        <v>1</v>
      </c>
      <c r="Y93" s="26">
        <v>98704</v>
      </c>
      <c r="Z93" s="26">
        <v>134385</v>
      </c>
      <c r="AA93" s="26">
        <v>0</v>
      </c>
      <c r="AB93" s="26">
        <v>6</v>
      </c>
      <c r="AC93" s="26">
        <v>17457</v>
      </c>
      <c r="AD93" s="26">
        <v>75</v>
      </c>
      <c r="AE93" s="26">
        <v>537</v>
      </c>
      <c r="AF93" s="26">
        <v>0</v>
      </c>
      <c r="AG93" s="26">
        <v>1084</v>
      </c>
      <c r="AH93" s="26">
        <v>1848</v>
      </c>
      <c r="AI93" s="26">
        <v>1542406</v>
      </c>
      <c r="AJ93" s="194">
        <v>1</v>
      </c>
    </row>
    <row r="94" spans="16:36">
      <c r="T94" s="11" t="s">
        <v>142</v>
      </c>
      <c r="U94" s="11"/>
      <c r="V94" s="11" t="s">
        <v>336</v>
      </c>
      <c r="W94" s="26">
        <v>1598965</v>
      </c>
      <c r="X94" s="194">
        <v>1</v>
      </c>
      <c r="Y94" s="26">
        <v>137148</v>
      </c>
      <c r="Z94" s="26">
        <v>157157</v>
      </c>
      <c r="AA94" s="26">
        <v>0</v>
      </c>
      <c r="AB94" s="26">
        <v>5</v>
      </c>
      <c r="AC94" s="26">
        <v>18742</v>
      </c>
      <c r="AD94" s="26">
        <v>76</v>
      </c>
      <c r="AE94" s="26">
        <v>618</v>
      </c>
      <c r="AF94" s="26">
        <v>0</v>
      </c>
      <c r="AG94" s="26">
        <v>1148</v>
      </c>
      <c r="AH94" s="26">
        <v>1974</v>
      </c>
      <c r="AI94" s="26">
        <v>1778685</v>
      </c>
      <c r="AJ94" s="194">
        <v>1</v>
      </c>
    </row>
    <row r="95" spans="16:36">
      <c r="T95" s="11" t="s">
        <v>142</v>
      </c>
      <c r="U95" s="11"/>
      <c r="V95" s="11" t="s">
        <v>636</v>
      </c>
      <c r="W95" s="26">
        <v>4194855</v>
      </c>
      <c r="X95" s="194">
        <v>1</v>
      </c>
      <c r="Y95" s="26">
        <v>614076</v>
      </c>
      <c r="Z95" s="26">
        <v>392455</v>
      </c>
      <c r="AA95" s="26">
        <v>331</v>
      </c>
      <c r="AB95" s="26">
        <v>226</v>
      </c>
      <c r="AC95" s="26">
        <v>53294</v>
      </c>
      <c r="AD95" s="26">
        <v>211</v>
      </c>
      <c r="AE95" s="26">
        <v>1595</v>
      </c>
      <c r="AF95" s="26">
        <v>432</v>
      </c>
      <c r="AG95" s="26">
        <v>4158</v>
      </c>
      <c r="AH95" s="26">
        <v>6189</v>
      </c>
      <c r="AI95" s="26">
        <v>4653746</v>
      </c>
      <c r="AJ95" s="194">
        <v>1</v>
      </c>
    </row>
    <row r="96" spans="16:36">
      <c r="T96" s="11" t="s">
        <v>143</v>
      </c>
      <c r="U96" s="11" t="s">
        <v>637</v>
      </c>
      <c r="V96" s="11" t="s">
        <v>638</v>
      </c>
      <c r="W96" s="26">
        <v>958696</v>
      </c>
      <c r="X96" s="194">
        <v>1</v>
      </c>
      <c r="Y96" s="26">
        <v>67430</v>
      </c>
      <c r="Z96" s="26">
        <v>83700</v>
      </c>
      <c r="AA96" s="26">
        <v>268410</v>
      </c>
      <c r="AB96" s="26">
        <v>42</v>
      </c>
      <c r="AC96" s="26">
        <v>10713</v>
      </c>
      <c r="AD96" s="26">
        <v>41</v>
      </c>
      <c r="AE96" s="26">
        <v>362</v>
      </c>
      <c r="AF96" s="26">
        <v>0</v>
      </c>
      <c r="AG96" s="26">
        <v>650</v>
      </c>
      <c r="AH96" s="26">
        <v>1181</v>
      </c>
      <c r="AI96" s="26">
        <v>1323795</v>
      </c>
      <c r="AJ96" s="194">
        <v>1</v>
      </c>
    </row>
    <row r="97" spans="20:36">
      <c r="T97" s="11" t="s">
        <v>143</v>
      </c>
      <c r="U97" s="11"/>
      <c r="V97" s="11" t="s">
        <v>639</v>
      </c>
      <c r="W97" s="26">
        <v>2831981</v>
      </c>
      <c r="X97" s="194">
        <v>1</v>
      </c>
      <c r="Y97" s="26">
        <v>231801</v>
      </c>
      <c r="Z97" s="26">
        <v>692639</v>
      </c>
      <c r="AA97" s="26">
        <v>0</v>
      </c>
      <c r="AB97" s="26">
        <v>8</v>
      </c>
      <c r="AC97" s="26">
        <v>30682</v>
      </c>
      <c r="AD97" s="26">
        <v>218</v>
      </c>
      <c r="AE97" s="26">
        <v>675</v>
      </c>
      <c r="AF97" s="26">
        <v>0</v>
      </c>
      <c r="AG97" s="26">
        <v>1931</v>
      </c>
      <c r="AH97" s="26">
        <v>3170</v>
      </c>
      <c r="AI97" s="26">
        <v>3561304</v>
      </c>
      <c r="AJ97" s="194">
        <v>1</v>
      </c>
    </row>
    <row r="98" spans="20:36">
      <c r="T98" s="11" t="s">
        <v>143</v>
      </c>
      <c r="U98" s="11"/>
      <c r="V98" s="11" t="s">
        <v>337</v>
      </c>
      <c r="W98" s="26">
        <v>457273</v>
      </c>
      <c r="X98" s="194">
        <v>1</v>
      </c>
      <c r="Y98" s="26">
        <v>65423</v>
      </c>
      <c r="Z98" s="26">
        <v>83868</v>
      </c>
      <c r="AA98" s="26">
        <v>14664</v>
      </c>
      <c r="AB98" s="26">
        <v>14</v>
      </c>
      <c r="AC98" s="26">
        <v>5796</v>
      </c>
      <c r="AD98" s="26">
        <v>23</v>
      </c>
      <c r="AE98" s="26">
        <v>160</v>
      </c>
      <c r="AF98" s="26">
        <v>0</v>
      </c>
      <c r="AG98" s="26">
        <v>373</v>
      </c>
      <c r="AH98" s="26">
        <v>616</v>
      </c>
      <c r="AI98" s="26">
        <v>562787</v>
      </c>
      <c r="AJ98" s="194">
        <v>1</v>
      </c>
    </row>
    <row r="99" spans="20:36">
      <c r="T99" s="11" t="s">
        <v>143</v>
      </c>
      <c r="U99" s="11"/>
      <c r="V99" s="11" t="s">
        <v>641</v>
      </c>
      <c r="W99" s="26">
        <v>1368622</v>
      </c>
      <c r="X99" s="194">
        <v>0.99338479999999996</v>
      </c>
      <c r="Y99" s="26">
        <v>200464</v>
      </c>
      <c r="Z99" s="26">
        <v>134075</v>
      </c>
      <c r="AA99" s="26">
        <v>0</v>
      </c>
      <c r="AB99" s="26">
        <v>8</v>
      </c>
      <c r="AC99" s="26">
        <v>16962</v>
      </c>
      <c r="AD99" s="26">
        <v>49</v>
      </c>
      <c r="AE99" s="26">
        <v>443</v>
      </c>
      <c r="AF99" s="26">
        <v>0</v>
      </c>
      <c r="AG99" s="26">
        <v>1045</v>
      </c>
      <c r="AH99" s="26">
        <v>1799</v>
      </c>
      <c r="AI99" s="26">
        <v>1523003</v>
      </c>
      <c r="AJ99" s="194">
        <v>0.99421683999999999</v>
      </c>
    </row>
    <row r="100" spans="20:36">
      <c r="T100" s="11" t="s">
        <v>143</v>
      </c>
      <c r="U100" s="11"/>
      <c r="V100" s="11" t="s">
        <v>338</v>
      </c>
      <c r="W100" s="26">
        <v>1610494</v>
      </c>
      <c r="X100" s="194">
        <v>1</v>
      </c>
      <c r="Y100" s="26">
        <v>267281</v>
      </c>
      <c r="Z100" s="26">
        <v>154469</v>
      </c>
      <c r="AA100" s="26">
        <v>0</v>
      </c>
      <c r="AB100" s="26">
        <v>10</v>
      </c>
      <c r="AC100" s="26">
        <v>17909</v>
      </c>
      <c r="AD100" s="26">
        <v>76</v>
      </c>
      <c r="AE100" s="26">
        <v>475</v>
      </c>
      <c r="AF100" s="26">
        <v>0</v>
      </c>
      <c r="AG100" s="26">
        <v>1118</v>
      </c>
      <c r="AH100" s="26">
        <v>1898</v>
      </c>
      <c r="AI100" s="26">
        <v>1786449</v>
      </c>
      <c r="AJ100" s="194">
        <v>1</v>
      </c>
    </row>
    <row r="101" spans="20:36">
      <c r="T101" s="11" t="s">
        <v>143</v>
      </c>
      <c r="U101" s="11"/>
      <c r="V101" s="11" t="s">
        <v>642</v>
      </c>
      <c r="W101" s="26">
        <v>4492124</v>
      </c>
      <c r="X101" s="194">
        <v>1</v>
      </c>
      <c r="Y101" s="26">
        <v>362154</v>
      </c>
      <c r="Z101" s="26">
        <v>439869</v>
      </c>
      <c r="AA101" s="26">
        <v>1727</v>
      </c>
      <c r="AB101" s="26">
        <v>263</v>
      </c>
      <c r="AC101" s="26">
        <v>53512</v>
      </c>
      <c r="AD101" s="26">
        <v>415</v>
      </c>
      <c r="AE101" s="26">
        <v>1478</v>
      </c>
      <c r="AF101" s="26">
        <v>171</v>
      </c>
      <c r="AG101" s="26">
        <v>3753</v>
      </c>
      <c r="AH101" s="26">
        <v>6452</v>
      </c>
      <c r="AI101" s="26">
        <v>4999764</v>
      </c>
      <c r="AJ101" s="194">
        <v>1</v>
      </c>
    </row>
    <row r="102" spans="20:36">
      <c r="T102" s="11" t="s">
        <v>143</v>
      </c>
      <c r="U102" s="11"/>
      <c r="V102" s="11" t="s">
        <v>339</v>
      </c>
      <c r="W102" s="26">
        <v>3023455</v>
      </c>
      <c r="X102" s="194">
        <v>1</v>
      </c>
      <c r="Y102" s="26">
        <v>486062</v>
      </c>
      <c r="Z102" s="26">
        <v>351780</v>
      </c>
      <c r="AA102" s="26">
        <v>0</v>
      </c>
      <c r="AB102" s="26">
        <v>15</v>
      </c>
      <c r="AC102" s="26">
        <v>35031</v>
      </c>
      <c r="AD102" s="26">
        <v>0</v>
      </c>
      <c r="AE102" s="26">
        <v>822</v>
      </c>
      <c r="AF102" s="26">
        <v>0</v>
      </c>
      <c r="AG102" s="26">
        <v>2153</v>
      </c>
      <c r="AH102" s="26">
        <v>3719</v>
      </c>
      <c r="AI102" s="26">
        <v>3416975</v>
      </c>
      <c r="AJ102" s="194">
        <v>1</v>
      </c>
    </row>
    <row r="103" spans="20:36">
      <c r="T103" s="11" t="s">
        <v>143</v>
      </c>
      <c r="U103" s="11"/>
      <c r="V103" s="11" t="s">
        <v>340</v>
      </c>
      <c r="W103" s="26">
        <v>3988447</v>
      </c>
      <c r="X103" s="194">
        <v>1</v>
      </c>
      <c r="Y103" s="26">
        <v>345554</v>
      </c>
      <c r="Z103" s="26">
        <v>423638</v>
      </c>
      <c r="AA103" s="26">
        <v>0</v>
      </c>
      <c r="AB103" s="26">
        <v>59</v>
      </c>
      <c r="AC103" s="26">
        <v>36906</v>
      </c>
      <c r="AD103" s="26">
        <v>466</v>
      </c>
      <c r="AE103" s="26">
        <v>1312</v>
      </c>
      <c r="AF103" s="26">
        <v>0</v>
      </c>
      <c r="AG103" s="26">
        <v>2355</v>
      </c>
      <c r="AH103" s="26">
        <v>4358</v>
      </c>
      <c r="AI103" s="26">
        <v>4457541</v>
      </c>
      <c r="AJ103" s="194">
        <v>1</v>
      </c>
    </row>
    <row r="104" spans="20:36">
      <c r="T104" s="11" t="s">
        <v>144</v>
      </c>
      <c r="U104" s="11" t="s">
        <v>643</v>
      </c>
      <c r="V104" s="11" t="s">
        <v>341</v>
      </c>
      <c r="W104" s="26">
        <v>1156671</v>
      </c>
      <c r="X104" s="194">
        <v>1</v>
      </c>
      <c r="Y104" s="26">
        <v>112021</v>
      </c>
      <c r="Z104" s="26">
        <v>192225</v>
      </c>
      <c r="AA104" s="26">
        <v>11085</v>
      </c>
      <c r="AB104" s="26">
        <v>13</v>
      </c>
      <c r="AC104" s="26">
        <v>16394</v>
      </c>
      <c r="AD104" s="26">
        <v>56</v>
      </c>
      <c r="AE104" s="26">
        <v>443</v>
      </c>
      <c r="AF104" s="26">
        <v>129</v>
      </c>
      <c r="AG104" s="26">
        <v>1227</v>
      </c>
      <c r="AH104" s="26">
        <v>1422</v>
      </c>
      <c r="AI104" s="26">
        <v>1379665</v>
      </c>
      <c r="AJ104" s="194">
        <v>1</v>
      </c>
    </row>
    <row r="105" spans="20:36">
      <c r="T105" s="11" t="s">
        <v>640</v>
      </c>
      <c r="U105" s="11"/>
      <c r="V105" s="11" t="s">
        <v>644</v>
      </c>
      <c r="W105" s="26">
        <v>2107208</v>
      </c>
      <c r="X105" s="194">
        <v>0.99657830000000003</v>
      </c>
      <c r="Y105" s="26">
        <v>232262</v>
      </c>
      <c r="Z105" s="26">
        <v>285577</v>
      </c>
      <c r="AA105" s="26">
        <v>10</v>
      </c>
      <c r="AB105" s="26">
        <v>33</v>
      </c>
      <c r="AC105" s="26">
        <v>30480</v>
      </c>
      <c r="AD105" s="26">
        <v>134</v>
      </c>
      <c r="AE105" s="26">
        <v>508</v>
      </c>
      <c r="AF105" s="26">
        <v>0</v>
      </c>
      <c r="AG105" s="26">
        <v>1924</v>
      </c>
      <c r="AH105" s="26">
        <v>2682</v>
      </c>
      <c r="AI105" s="26">
        <v>2428556</v>
      </c>
      <c r="AJ105" s="194">
        <v>0.99706901000000003</v>
      </c>
    </row>
    <row r="106" spans="20:36">
      <c r="T106" s="11" t="s">
        <v>144</v>
      </c>
      <c r="U106" s="11"/>
      <c r="V106" s="11" t="s">
        <v>645</v>
      </c>
      <c r="W106" s="26">
        <v>2238473</v>
      </c>
      <c r="X106" s="194">
        <v>1</v>
      </c>
      <c r="Y106" s="26">
        <v>510846</v>
      </c>
      <c r="Z106" s="26">
        <v>240387</v>
      </c>
      <c r="AA106" s="26">
        <v>439712</v>
      </c>
      <c r="AB106" s="26">
        <v>16</v>
      </c>
      <c r="AC106" s="26">
        <v>30503</v>
      </c>
      <c r="AD106" s="26">
        <v>110</v>
      </c>
      <c r="AE106" s="26">
        <v>780</v>
      </c>
      <c r="AF106" s="26">
        <v>132</v>
      </c>
      <c r="AG106" s="26">
        <v>2701</v>
      </c>
      <c r="AH106" s="26">
        <v>2764</v>
      </c>
      <c r="AI106" s="26">
        <v>2955578</v>
      </c>
      <c r="AJ106" s="194">
        <v>1</v>
      </c>
    </row>
    <row r="107" spans="20:36">
      <c r="T107" s="11" t="s">
        <v>144</v>
      </c>
      <c r="U107" s="11"/>
      <c r="V107" s="11" t="s">
        <v>342</v>
      </c>
      <c r="W107" s="26">
        <v>2211608</v>
      </c>
      <c r="X107" s="194">
        <v>1</v>
      </c>
      <c r="Y107" s="26">
        <v>1006089</v>
      </c>
      <c r="Z107" s="26">
        <v>638376</v>
      </c>
      <c r="AA107" s="26">
        <v>32</v>
      </c>
      <c r="AB107" s="26">
        <v>4</v>
      </c>
      <c r="AC107" s="26">
        <v>29417</v>
      </c>
      <c r="AD107" s="26">
        <v>92</v>
      </c>
      <c r="AE107" s="26">
        <v>714</v>
      </c>
      <c r="AF107" s="26">
        <v>195</v>
      </c>
      <c r="AG107" s="26">
        <v>2001</v>
      </c>
      <c r="AH107" s="26">
        <v>2384</v>
      </c>
      <c r="AI107" s="26">
        <v>2884823</v>
      </c>
      <c r="AJ107" s="194">
        <v>1</v>
      </c>
    </row>
    <row r="108" spans="20:36">
      <c r="T108" s="11" t="s">
        <v>144</v>
      </c>
      <c r="U108" s="11"/>
      <c r="V108" s="11" t="s">
        <v>647</v>
      </c>
      <c r="W108" s="26">
        <v>826796</v>
      </c>
      <c r="X108" s="194">
        <v>1</v>
      </c>
      <c r="Y108" s="26">
        <v>235366</v>
      </c>
      <c r="Z108" s="26">
        <v>81347</v>
      </c>
      <c r="AA108" s="26">
        <v>65315</v>
      </c>
      <c r="AB108" s="26">
        <v>3</v>
      </c>
      <c r="AC108" s="26">
        <v>9819</v>
      </c>
      <c r="AD108" s="26">
        <v>30</v>
      </c>
      <c r="AE108" s="26">
        <v>298</v>
      </c>
      <c r="AF108" s="26">
        <v>51</v>
      </c>
      <c r="AG108" s="26">
        <v>798</v>
      </c>
      <c r="AH108" s="26">
        <v>997</v>
      </c>
      <c r="AI108" s="26">
        <v>985454</v>
      </c>
      <c r="AJ108" s="194">
        <v>1</v>
      </c>
    </row>
    <row r="109" spans="20:36">
      <c r="T109" s="11" t="s">
        <v>144</v>
      </c>
      <c r="U109" s="11"/>
      <c r="V109" s="11" t="s">
        <v>343</v>
      </c>
      <c r="W109" s="26">
        <v>471638</v>
      </c>
      <c r="X109" s="194">
        <v>1</v>
      </c>
      <c r="Y109" s="26">
        <v>12510</v>
      </c>
      <c r="Z109" s="26">
        <v>0</v>
      </c>
      <c r="AA109" s="26">
        <v>0</v>
      </c>
      <c r="AB109" s="26">
        <v>1</v>
      </c>
      <c r="AC109" s="26">
        <v>13851</v>
      </c>
      <c r="AD109" s="26">
        <v>25</v>
      </c>
      <c r="AE109" s="26">
        <v>155</v>
      </c>
      <c r="AF109" s="26">
        <v>0</v>
      </c>
      <c r="AG109" s="26">
        <v>851</v>
      </c>
      <c r="AH109" s="26">
        <v>0</v>
      </c>
      <c r="AI109" s="26">
        <v>486521</v>
      </c>
      <c r="AJ109" s="194">
        <v>1</v>
      </c>
    </row>
    <row r="110" spans="20:36">
      <c r="T110" s="11" t="s">
        <v>990</v>
      </c>
      <c r="U110" s="11" t="s">
        <v>648</v>
      </c>
      <c r="V110" s="11" t="s">
        <v>649</v>
      </c>
      <c r="W110" s="26">
        <v>9672846</v>
      </c>
      <c r="X110" s="194">
        <v>1</v>
      </c>
      <c r="Y110" s="26">
        <v>2999269</v>
      </c>
      <c r="Z110" s="26">
        <v>648139</v>
      </c>
      <c r="AA110" s="26">
        <v>402</v>
      </c>
      <c r="AB110" s="26">
        <v>56</v>
      </c>
      <c r="AC110" s="26">
        <v>69711</v>
      </c>
      <c r="AD110" s="26">
        <v>322</v>
      </c>
      <c r="AE110" s="26">
        <v>2591</v>
      </c>
      <c r="AF110" s="26">
        <v>2810</v>
      </c>
      <c r="AG110" s="26">
        <v>8681</v>
      </c>
      <c r="AH110" s="26">
        <v>9736</v>
      </c>
      <c r="AI110" s="26">
        <v>10415294</v>
      </c>
      <c r="AJ110" s="194">
        <v>1</v>
      </c>
    </row>
    <row r="111" spans="20:36">
      <c r="T111" s="11" t="s">
        <v>990</v>
      </c>
      <c r="U111" s="11"/>
      <c r="V111" s="11" t="s">
        <v>650</v>
      </c>
      <c r="W111" s="26">
        <v>8037390</v>
      </c>
      <c r="X111" s="194">
        <v>1</v>
      </c>
      <c r="Y111" s="26">
        <v>1174883</v>
      </c>
      <c r="Z111" s="26">
        <v>425744</v>
      </c>
      <c r="AA111" s="26">
        <v>46194</v>
      </c>
      <c r="AB111" s="26">
        <v>59</v>
      </c>
      <c r="AC111" s="26">
        <v>68236</v>
      </c>
      <c r="AD111" s="26">
        <v>376</v>
      </c>
      <c r="AE111" s="26">
        <v>2333</v>
      </c>
      <c r="AF111" s="26">
        <v>749</v>
      </c>
      <c r="AG111" s="26">
        <v>5776</v>
      </c>
      <c r="AH111" s="26">
        <v>9395</v>
      </c>
      <c r="AI111" s="26">
        <v>8596252</v>
      </c>
      <c r="AJ111" s="194">
        <v>1</v>
      </c>
    </row>
    <row r="112" spans="20:36">
      <c r="T112" s="11" t="s">
        <v>646</v>
      </c>
      <c r="U112" s="11" t="s">
        <v>651</v>
      </c>
      <c r="V112" s="11" t="s">
        <v>652</v>
      </c>
      <c r="W112" s="26">
        <v>9461020</v>
      </c>
      <c r="X112" s="194">
        <v>0.99925306999999997</v>
      </c>
      <c r="Y112" s="26">
        <v>1440693</v>
      </c>
      <c r="Z112" s="26">
        <v>953616</v>
      </c>
      <c r="AA112" s="26">
        <v>11464</v>
      </c>
      <c r="AB112" s="26">
        <v>51</v>
      </c>
      <c r="AC112" s="26">
        <v>89216</v>
      </c>
      <c r="AD112" s="26">
        <v>390</v>
      </c>
      <c r="AE112" s="26">
        <v>2756</v>
      </c>
      <c r="AF112" s="26">
        <v>50</v>
      </c>
      <c r="AG112" s="26">
        <v>5406</v>
      </c>
      <c r="AH112" s="26">
        <v>10077</v>
      </c>
      <c r="AI112" s="26">
        <v>10534046</v>
      </c>
      <c r="AJ112" s="194">
        <v>0.99937907000000004</v>
      </c>
    </row>
    <row r="113" spans="20:36">
      <c r="T113" s="11" t="s">
        <v>646</v>
      </c>
      <c r="U113" s="11"/>
      <c r="V113" s="11" t="s">
        <v>653</v>
      </c>
      <c r="W113" s="26">
        <v>3797466</v>
      </c>
      <c r="X113" s="194">
        <v>1</v>
      </c>
      <c r="Y113" s="26">
        <v>947207</v>
      </c>
      <c r="Z113" s="26">
        <v>749239</v>
      </c>
      <c r="AA113" s="26">
        <v>1435557</v>
      </c>
      <c r="AB113" s="26">
        <v>187</v>
      </c>
      <c r="AC113" s="26">
        <v>34625</v>
      </c>
      <c r="AD113" s="26">
        <v>187</v>
      </c>
      <c r="AE113" s="26">
        <v>1011</v>
      </c>
      <c r="AF113" s="26">
        <v>160</v>
      </c>
      <c r="AG113" s="26">
        <v>2642</v>
      </c>
      <c r="AH113" s="26">
        <v>4401</v>
      </c>
      <c r="AI113" s="26">
        <v>6025475</v>
      </c>
      <c r="AJ113" s="194">
        <v>1</v>
      </c>
    </row>
    <row r="114" spans="20:36">
      <c r="T114" s="11" t="s">
        <v>146</v>
      </c>
      <c r="U114" s="11"/>
      <c r="V114" s="11" t="s">
        <v>654</v>
      </c>
      <c r="W114" s="26">
        <v>1504308</v>
      </c>
      <c r="X114" s="194">
        <v>0.99961325999999995</v>
      </c>
      <c r="Y114" s="26">
        <v>483186</v>
      </c>
      <c r="Z114" s="26">
        <v>209256</v>
      </c>
      <c r="AA114" s="26">
        <v>0</v>
      </c>
      <c r="AB114" s="26">
        <v>16</v>
      </c>
      <c r="AC114" s="26">
        <v>11633</v>
      </c>
      <c r="AD114" s="26">
        <v>68</v>
      </c>
      <c r="AE114" s="26">
        <v>381</v>
      </c>
      <c r="AF114" s="26">
        <v>59</v>
      </c>
      <c r="AG114" s="26">
        <v>823</v>
      </c>
      <c r="AH114" s="26">
        <v>1657</v>
      </c>
      <c r="AI114" s="26">
        <v>1728201</v>
      </c>
      <c r="AJ114" s="194">
        <v>0.99968590000000002</v>
      </c>
    </row>
    <row r="115" spans="20:36">
      <c r="T115" s="11" t="s">
        <v>146</v>
      </c>
      <c r="U115" s="11"/>
      <c r="V115" s="11" t="s">
        <v>655</v>
      </c>
      <c r="W115" s="26">
        <v>1735820</v>
      </c>
      <c r="X115" s="194">
        <v>1</v>
      </c>
      <c r="Y115" s="26">
        <v>591465</v>
      </c>
      <c r="Z115" s="26">
        <v>173468</v>
      </c>
      <c r="AA115" s="26">
        <v>65</v>
      </c>
      <c r="AB115" s="26">
        <v>16</v>
      </c>
      <c r="AC115" s="26">
        <v>22592</v>
      </c>
      <c r="AD115" s="26">
        <v>70</v>
      </c>
      <c r="AE115" s="26">
        <v>434</v>
      </c>
      <c r="AF115" s="26">
        <v>48</v>
      </c>
      <c r="AG115" s="26">
        <v>1457</v>
      </c>
      <c r="AH115" s="26">
        <v>1838</v>
      </c>
      <c r="AI115" s="26">
        <v>1935808</v>
      </c>
      <c r="AJ115" s="194">
        <v>1</v>
      </c>
    </row>
    <row r="116" spans="20:36">
      <c r="T116" s="11" t="s">
        <v>146</v>
      </c>
      <c r="U116" s="11"/>
      <c r="V116" s="11" t="s">
        <v>656</v>
      </c>
      <c r="W116" s="26">
        <v>4287135</v>
      </c>
      <c r="X116" s="194">
        <v>1</v>
      </c>
      <c r="Y116" s="26">
        <v>1260488</v>
      </c>
      <c r="Z116" s="26">
        <v>529549</v>
      </c>
      <c r="AA116" s="26">
        <v>348170</v>
      </c>
      <c r="AB116" s="26">
        <v>698</v>
      </c>
      <c r="AC116" s="26">
        <v>29781</v>
      </c>
      <c r="AD116" s="26">
        <v>137</v>
      </c>
      <c r="AE116" s="26">
        <v>1241</v>
      </c>
      <c r="AF116" s="26">
        <v>416</v>
      </c>
      <c r="AG116" s="26">
        <v>3224</v>
      </c>
      <c r="AH116" s="26">
        <v>4008</v>
      </c>
      <c r="AI116" s="26">
        <v>5204359</v>
      </c>
      <c r="AJ116" s="194">
        <v>1</v>
      </c>
    </row>
    <row r="117" spans="20:36">
      <c r="T117" s="11" t="s">
        <v>991</v>
      </c>
      <c r="U117" s="11" t="s">
        <v>657</v>
      </c>
      <c r="V117" s="11" t="s">
        <v>344</v>
      </c>
      <c r="W117" s="26">
        <v>5908086</v>
      </c>
      <c r="X117" s="194">
        <v>0.99640183999999998</v>
      </c>
      <c r="Y117" s="26">
        <v>3193784</v>
      </c>
      <c r="Z117" s="26">
        <v>756191</v>
      </c>
      <c r="AA117" s="26">
        <v>566455</v>
      </c>
      <c r="AB117" s="26">
        <v>133</v>
      </c>
      <c r="AC117" s="26">
        <v>49900</v>
      </c>
      <c r="AD117" s="26">
        <v>279</v>
      </c>
      <c r="AE117" s="26">
        <v>2042</v>
      </c>
      <c r="AF117" s="26">
        <v>217</v>
      </c>
      <c r="AG117" s="26">
        <v>3553</v>
      </c>
      <c r="AH117" s="26">
        <v>6668</v>
      </c>
      <c r="AI117" s="26">
        <v>7293524</v>
      </c>
      <c r="AJ117" s="194">
        <v>0.99735562</v>
      </c>
    </row>
    <row r="118" spans="20:36">
      <c r="T118" s="11" t="s">
        <v>991</v>
      </c>
      <c r="U118" s="11"/>
      <c r="V118" s="11" t="s">
        <v>658</v>
      </c>
      <c r="W118" s="26">
        <v>1373826</v>
      </c>
      <c r="X118" s="194">
        <v>1</v>
      </c>
      <c r="Y118" s="26">
        <v>550515</v>
      </c>
      <c r="Z118" s="26">
        <v>229536</v>
      </c>
      <c r="AA118" s="26">
        <v>226960</v>
      </c>
      <c r="AB118" s="26">
        <v>55</v>
      </c>
      <c r="AC118" s="26">
        <v>14479</v>
      </c>
      <c r="AD118" s="26">
        <v>55</v>
      </c>
      <c r="AE118" s="26">
        <v>434</v>
      </c>
      <c r="AF118" s="26">
        <v>132</v>
      </c>
      <c r="AG118" s="26">
        <v>1138</v>
      </c>
      <c r="AH118" s="26">
        <v>1414</v>
      </c>
      <c r="AI118" s="26">
        <v>1848029</v>
      </c>
      <c r="AJ118" s="194">
        <v>1</v>
      </c>
    </row>
    <row r="119" spans="20:36">
      <c r="T119" s="11" t="s">
        <v>147</v>
      </c>
      <c r="U119" s="11"/>
      <c r="V119" s="11" t="s">
        <v>659</v>
      </c>
      <c r="W119" s="26">
        <v>4586992</v>
      </c>
      <c r="X119" s="194">
        <v>1</v>
      </c>
      <c r="Y119" s="26">
        <v>2668145</v>
      </c>
      <c r="Z119" s="26">
        <v>511000</v>
      </c>
      <c r="AA119" s="26">
        <v>303813</v>
      </c>
      <c r="AB119" s="26">
        <v>56</v>
      </c>
      <c r="AC119" s="26">
        <v>26791</v>
      </c>
      <c r="AD119" s="26">
        <v>168</v>
      </c>
      <c r="AE119" s="26">
        <v>1395</v>
      </c>
      <c r="AF119" s="26">
        <v>342</v>
      </c>
      <c r="AG119" s="26">
        <v>2277</v>
      </c>
      <c r="AH119" s="26">
        <v>3773</v>
      </c>
      <c r="AI119" s="26">
        <v>5436607</v>
      </c>
      <c r="AJ119" s="194">
        <v>1</v>
      </c>
    </row>
    <row r="120" spans="20:36">
      <c r="T120" s="11" t="s">
        <v>148</v>
      </c>
      <c r="U120" s="11" t="s">
        <v>660</v>
      </c>
      <c r="V120" s="11" t="s">
        <v>263</v>
      </c>
      <c r="W120" s="26">
        <v>17161744</v>
      </c>
      <c r="X120" s="194">
        <v>1</v>
      </c>
      <c r="Y120" s="26">
        <v>1173404</v>
      </c>
      <c r="Z120" s="26">
        <v>585750</v>
      </c>
      <c r="AA120" s="26">
        <v>2774666</v>
      </c>
      <c r="AB120" s="26">
        <v>298</v>
      </c>
      <c r="AC120" s="26">
        <v>325853</v>
      </c>
      <c r="AD120" s="26">
        <v>13686</v>
      </c>
      <c r="AE120" s="26">
        <v>35189</v>
      </c>
      <c r="AF120" s="26">
        <v>0</v>
      </c>
      <c r="AG120" s="26">
        <v>22590</v>
      </c>
      <c r="AH120" s="26">
        <v>20534</v>
      </c>
      <c r="AI120" s="26">
        <v>20940310</v>
      </c>
      <c r="AJ120" s="194">
        <v>1</v>
      </c>
    </row>
    <row r="121" spans="20:36">
      <c r="T121" s="11" t="s">
        <v>148</v>
      </c>
      <c r="U121" s="11"/>
      <c r="V121" s="11" t="s">
        <v>345</v>
      </c>
      <c r="W121" s="26">
        <v>4320343</v>
      </c>
      <c r="X121" s="194">
        <v>0.99979682000000003</v>
      </c>
      <c r="Y121" s="26">
        <v>81170</v>
      </c>
      <c r="Z121" s="26">
        <v>150884</v>
      </c>
      <c r="AA121" s="26">
        <v>302216</v>
      </c>
      <c r="AB121" s="26">
        <v>18</v>
      </c>
      <c r="AC121" s="26">
        <v>63949</v>
      </c>
      <c r="AD121" s="26">
        <v>2609</v>
      </c>
      <c r="AE121" s="26">
        <v>6763</v>
      </c>
      <c r="AF121" s="26">
        <v>0</v>
      </c>
      <c r="AG121" s="26">
        <v>4411</v>
      </c>
      <c r="AH121" s="26">
        <v>4999</v>
      </c>
      <c r="AI121" s="26">
        <v>4856192</v>
      </c>
      <c r="AJ121" s="194">
        <v>0.99984907999999995</v>
      </c>
    </row>
    <row r="122" spans="20:36">
      <c r="T122" s="11" t="s">
        <v>148</v>
      </c>
      <c r="U122" s="11"/>
      <c r="V122" s="11" t="s">
        <v>346</v>
      </c>
      <c r="W122" s="26">
        <v>408419</v>
      </c>
      <c r="X122" s="194">
        <v>1</v>
      </c>
      <c r="Y122" s="26">
        <v>86943</v>
      </c>
      <c r="Z122" s="26">
        <v>12037</v>
      </c>
      <c r="AA122" s="26">
        <v>29651</v>
      </c>
      <c r="AB122" s="26">
        <v>7</v>
      </c>
      <c r="AC122" s="26">
        <v>7073</v>
      </c>
      <c r="AD122" s="26">
        <v>295</v>
      </c>
      <c r="AE122" s="26">
        <v>858</v>
      </c>
      <c r="AF122" s="26">
        <v>0</v>
      </c>
      <c r="AG122" s="26">
        <v>494</v>
      </c>
      <c r="AH122" s="26">
        <v>542</v>
      </c>
      <c r="AI122" s="26">
        <v>459376</v>
      </c>
      <c r="AJ122" s="194">
        <v>1</v>
      </c>
    </row>
    <row r="123" spans="20:36">
      <c r="T123" s="11" t="s">
        <v>148</v>
      </c>
      <c r="U123" s="11"/>
      <c r="V123" s="11" t="s">
        <v>347</v>
      </c>
      <c r="W123" s="26">
        <v>29279928</v>
      </c>
      <c r="X123" s="194">
        <v>1</v>
      </c>
      <c r="Y123" s="26">
        <v>1510869</v>
      </c>
      <c r="Z123" s="26">
        <v>955501</v>
      </c>
      <c r="AA123" s="26">
        <v>4475</v>
      </c>
      <c r="AB123" s="26">
        <v>3116</v>
      </c>
      <c r="AC123" s="26">
        <v>301934</v>
      </c>
      <c r="AD123" s="26">
        <v>17824</v>
      </c>
      <c r="AE123" s="26">
        <v>64341</v>
      </c>
      <c r="AF123" s="26">
        <v>1908</v>
      </c>
      <c r="AG123" s="26">
        <v>30011</v>
      </c>
      <c r="AH123" s="26">
        <v>35984</v>
      </c>
      <c r="AI123" s="26">
        <v>30695022</v>
      </c>
      <c r="AJ123" s="194">
        <v>1</v>
      </c>
    </row>
    <row r="124" spans="20:36">
      <c r="T124" s="11" t="s">
        <v>148</v>
      </c>
      <c r="U124" s="11"/>
      <c r="V124" s="11" t="s">
        <v>264</v>
      </c>
      <c r="W124" s="26">
        <v>2780359</v>
      </c>
      <c r="X124" s="194">
        <v>1</v>
      </c>
      <c r="Y124" s="26">
        <v>91461</v>
      </c>
      <c r="Z124" s="26">
        <v>221738</v>
      </c>
      <c r="AA124" s="26">
        <v>3663</v>
      </c>
      <c r="AB124" s="26">
        <v>26</v>
      </c>
      <c r="AC124" s="26">
        <v>8584</v>
      </c>
      <c r="AD124" s="26">
        <v>65</v>
      </c>
      <c r="AE124" s="26">
        <v>201</v>
      </c>
      <c r="AF124" s="26">
        <v>0</v>
      </c>
      <c r="AG124" s="26">
        <v>550</v>
      </c>
      <c r="AH124" s="26">
        <v>883</v>
      </c>
      <c r="AI124" s="26">
        <v>3016069</v>
      </c>
      <c r="AJ124" s="194">
        <v>1</v>
      </c>
    </row>
    <row r="125" spans="20:36">
      <c r="T125" s="11" t="s">
        <v>148</v>
      </c>
      <c r="U125" s="11"/>
      <c r="V125" s="11" t="s">
        <v>348</v>
      </c>
      <c r="W125" s="26">
        <v>1020037</v>
      </c>
      <c r="X125" s="194">
        <v>0.95432592999999999</v>
      </c>
      <c r="Y125" s="26">
        <v>27405</v>
      </c>
      <c r="Z125" s="26">
        <v>84219</v>
      </c>
      <c r="AA125" s="26">
        <v>0</v>
      </c>
      <c r="AB125" s="26">
        <v>119</v>
      </c>
      <c r="AC125" s="26">
        <v>8031</v>
      </c>
      <c r="AD125" s="26">
        <v>468</v>
      </c>
      <c r="AE125" s="26">
        <v>229</v>
      </c>
      <c r="AF125" s="26">
        <v>0</v>
      </c>
      <c r="AG125" s="26">
        <v>658</v>
      </c>
      <c r="AH125" s="26">
        <v>665</v>
      </c>
      <c r="AI125" s="26">
        <v>1114426</v>
      </c>
      <c r="AJ125" s="194">
        <v>0.95803205999999996</v>
      </c>
    </row>
    <row r="126" spans="20:36">
      <c r="T126" s="11" t="s">
        <v>148</v>
      </c>
      <c r="U126" s="11"/>
      <c r="V126" s="11" t="s">
        <v>349</v>
      </c>
      <c r="W126" s="26">
        <v>3484395</v>
      </c>
      <c r="X126" s="194">
        <v>1</v>
      </c>
      <c r="Y126" s="26">
        <v>1435440</v>
      </c>
      <c r="Z126" s="26">
        <v>330615</v>
      </c>
      <c r="AA126" s="26">
        <v>0</v>
      </c>
      <c r="AB126" s="26">
        <v>0</v>
      </c>
      <c r="AC126" s="26">
        <v>35827</v>
      </c>
      <c r="AD126" s="26">
        <v>1001</v>
      </c>
      <c r="AE126" s="26">
        <v>771</v>
      </c>
      <c r="AF126" s="26">
        <v>459</v>
      </c>
      <c r="AG126" s="26">
        <v>3186</v>
      </c>
      <c r="AH126" s="26">
        <v>3475</v>
      </c>
      <c r="AI126" s="26">
        <v>3859729</v>
      </c>
      <c r="AJ126" s="194">
        <v>1</v>
      </c>
    </row>
    <row r="127" spans="20:36">
      <c r="T127" s="11" t="s">
        <v>148</v>
      </c>
      <c r="U127" s="11"/>
      <c r="V127" s="11" t="s">
        <v>350</v>
      </c>
      <c r="W127" s="26">
        <v>1510950</v>
      </c>
      <c r="X127" s="194">
        <v>0.99747487000000001</v>
      </c>
      <c r="Y127" s="26">
        <v>181770</v>
      </c>
      <c r="Z127" s="26">
        <v>220714</v>
      </c>
      <c r="AA127" s="26">
        <v>112219</v>
      </c>
      <c r="AB127" s="26">
        <v>112</v>
      </c>
      <c r="AC127" s="26">
        <v>16881</v>
      </c>
      <c r="AD127" s="26">
        <v>918</v>
      </c>
      <c r="AE127" s="26">
        <v>444</v>
      </c>
      <c r="AF127" s="26">
        <v>0</v>
      </c>
      <c r="AG127" s="26">
        <v>1263</v>
      </c>
      <c r="AH127" s="26">
        <v>1705</v>
      </c>
      <c r="AI127" s="26">
        <v>1865206</v>
      </c>
      <c r="AJ127" s="194">
        <v>0.99827235000000003</v>
      </c>
    </row>
    <row r="128" spans="20:36">
      <c r="T128" s="11" t="s">
        <v>987</v>
      </c>
      <c r="U128" s="11" t="s">
        <v>609</v>
      </c>
      <c r="V128" s="11" t="s">
        <v>662</v>
      </c>
      <c r="W128" s="26">
        <v>1006572</v>
      </c>
      <c r="X128" s="194">
        <v>1</v>
      </c>
      <c r="Y128" s="26">
        <v>511441</v>
      </c>
      <c r="Z128" s="26">
        <v>322254</v>
      </c>
      <c r="AA128" s="26">
        <v>722852</v>
      </c>
      <c r="AB128" s="26">
        <v>19</v>
      </c>
      <c r="AC128" s="26">
        <v>36833</v>
      </c>
      <c r="AD128" s="26">
        <v>2</v>
      </c>
      <c r="AE128" s="26">
        <v>768</v>
      </c>
      <c r="AF128" s="26">
        <v>134</v>
      </c>
      <c r="AG128" s="26">
        <v>2480</v>
      </c>
      <c r="AH128" s="26">
        <v>2031</v>
      </c>
      <c r="AI128" s="26">
        <v>2093945</v>
      </c>
      <c r="AJ128" s="194">
        <v>1</v>
      </c>
    </row>
    <row r="129" spans="20:36">
      <c r="T129" s="11" t="s">
        <v>987</v>
      </c>
      <c r="U129" s="11"/>
      <c r="V129" s="11" t="s">
        <v>663</v>
      </c>
      <c r="W129" s="26">
        <v>4875157</v>
      </c>
      <c r="X129" s="194">
        <v>1</v>
      </c>
      <c r="Y129" s="26">
        <v>1751982</v>
      </c>
      <c r="Z129" s="26">
        <v>929366</v>
      </c>
      <c r="AA129" s="26">
        <v>3221104</v>
      </c>
      <c r="AB129" s="26">
        <v>996</v>
      </c>
      <c r="AC129" s="26">
        <v>406292</v>
      </c>
      <c r="AD129" s="26">
        <v>3094</v>
      </c>
      <c r="AE129" s="26">
        <v>3972</v>
      </c>
      <c r="AF129" s="26">
        <v>1455</v>
      </c>
      <c r="AG129" s="26">
        <v>27362</v>
      </c>
      <c r="AH129" s="26">
        <v>13973</v>
      </c>
      <c r="AI129" s="26">
        <v>9482771</v>
      </c>
      <c r="AJ129" s="194">
        <v>1</v>
      </c>
    </row>
    <row r="130" spans="20:36">
      <c r="T130" s="11" t="s">
        <v>149</v>
      </c>
      <c r="U130" s="11"/>
      <c r="V130" s="11" t="s">
        <v>665</v>
      </c>
      <c r="W130" s="26">
        <v>995232</v>
      </c>
      <c r="X130" s="194">
        <v>1</v>
      </c>
      <c r="Y130" s="26">
        <v>0</v>
      </c>
      <c r="Z130" s="26">
        <v>0</v>
      </c>
      <c r="AA130" s="26">
        <v>0</v>
      </c>
      <c r="AB130" s="26">
        <v>0</v>
      </c>
      <c r="AC130" s="26">
        <v>0</v>
      </c>
      <c r="AD130" s="26">
        <v>0</v>
      </c>
      <c r="AE130" s="26">
        <v>0</v>
      </c>
      <c r="AF130" s="26">
        <v>0</v>
      </c>
      <c r="AG130" s="26">
        <v>0</v>
      </c>
      <c r="AH130" s="26">
        <v>0</v>
      </c>
      <c r="AI130" s="26">
        <v>995232</v>
      </c>
      <c r="AJ130" s="194">
        <v>1</v>
      </c>
    </row>
    <row r="131" spans="20:36">
      <c r="T131" s="11" t="s">
        <v>661</v>
      </c>
      <c r="U131" s="11" t="s">
        <v>666</v>
      </c>
      <c r="V131" s="11" t="s">
        <v>351</v>
      </c>
      <c r="W131" s="26">
        <v>16261117</v>
      </c>
      <c r="X131" s="194">
        <v>1</v>
      </c>
      <c r="Y131" s="26">
        <v>0</v>
      </c>
      <c r="Z131" s="26">
        <v>0</v>
      </c>
      <c r="AA131" s="26">
        <v>0</v>
      </c>
      <c r="AB131" s="26">
        <v>0</v>
      </c>
      <c r="AC131" s="26">
        <v>0</v>
      </c>
      <c r="AD131" s="26">
        <v>0</v>
      </c>
      <c r="AE131" s="26">
        <v>0</v>
      </c>
      <c r="AF131" s="26">
        <v>0</v>
      </c>
      <c r="AG131" s="26">
        <v>0</v>
      </c>
      <c r="AH131" s="26">
        <v>0</v>
      </c>
      <c r="AI131" s="26">
        <v>16261117</v>
      </c>
      <c r="AJ131" s="194">
        <v>1</v>
      </c>
    </row>
    <row r="132" spans="20:36">
      <c r="T132" s="11" t="s">
        <v>992</v>
      </c>
      <c r="U132" s="11"/>
      <c r="V132" s="11" t="s">
        <v>352</v>
      </c>
      <c r="W132" s="26">
        <v>13014924</v>
      </c>
      <c r="X132" s="194">
        <v>1</v>
      </c>
      <c r="Y132" s="26">
        <v>0</v>
      </c>
      <c r="Z132" s="26">
        <v>0</v>
      </c>
      <c r="AA132" s="26">
        <v>0</v>
      </c>
      <c r="AB132" s="26">
        <v>0</v>
      </c>
      <c r="AC132" s="26">
        <v>0</v>
      </c>
      <c r="AD132" s="26">
        <v>0</v>
      </c>
      <c r="AE132" s="26">
        <v>0</v>
      </c>
      <c r="AF132" s="26">
        <v>0</v>
      </c>
      <c r="AG132" s="26">
        <v>0</v>
      </c>
      <c r="AH132" s="26">
        <v>0</v>
      </c>
      <c r="AI132" s="26">
        <v>13014924</v>
      </c>
      <c r="AJ132" s="194">
        <v>1</v>
      </c>
    </row>
    <row r="133" spans="20:36">
      <c r="T133" s="11" t="s">
        <v>150</v>
      </c>
      <c r="U133" s="11"/>
      <c r="V133" s="11" t="s">
        <v>353</v>
      </c>
      <c r="W133" s="26">
        <v>11183962</v>
      </c>
      <c r="X133" s="194">
        <v>1</v>
      </c>
      <c r="Y133" s="26">
        <v>0</v>
      </c>
      <c r="Z133" s="26">
        <v>0</v>
      </c>
      <c r="AA133" s="26">
        <v>0</v>
      </c>
      <c r="AB133" s="26">
        <v>0</v>
      </c>
      <c r="AC133" s="26">
        <v>0</v>
      </c>
      <c r="AD133" s="26">
        <v>0</v>
      </c>
      <c r="AE133" s="26">
        <v>0</v>
      </c>
      <c r="AF133" s="26">
        <v>0</v>
      </c>
      <c r="AG133" s="26">
        <v>0</v>
      </c>
      <c r="AH133" s="26">
        <v>0</v>
      </c>
      <c r="AI133" s="26">
        <v>11183962</v>
      </c>
      <c r="AJ133" s="194">
        <v>1</v>
      </c>
    </row>
    <row r="134" spans="20:36">
      <c r="T134" s="11" t="s">
        <v>150</v>
      </c>
      <c r="U134" s="11"/>
      <c r="V134" s="11" t="s">
        <v>265</v>
      </c>
      <c r="W134" s="26">
        <v>12246214</v>
      </c>
      <c r="X134" s="194">
        <v>1</v>
      </c>
      <c r="Y134" s="26">
        <v>0</v>
      </c>
      <c r="Z134" s="26">
        <v>0</v>
      </c>
      <c r="AA134" s="26">
        <v>0</v>
      </c>
      <c r="AB134" s="26">
        <v>0</v>
      </c>
      <c r="AC134" s="26">
        <v>0</v>
      </c>
      <c r="AD134" s="26">
        <v>0</v>
      </c>
      <c r="AE134" s="26">
        <v>0</v>
      </c>
      <c r="AF134" s="26">
        <v>0</v>
      </c>
      <c r="AG134" s="26">
        <v>0</v>
      </c>
      <c r="AH134" s="26">
        <v>0</v>
      </c>
      <c r="AI134" s="26">
        <v>12246214</v>
      </c>
      <c r="AJ134" s="194">
        <v>1</v>
      </c>
    </row>
    <row r="135" spans="20:36">
      <c r="T135" s="11" t="s">
        <v>150</v>
      </c>
      <c r="U135" s="11"/>
      <c r="V135" s="11" t="s">
        <v>354</v>
      </c>
      <c r="W135" s="26">
        <v>8130352</v>
      </c>
      <c r="X135" s="194">
        <v>1</v>
      </c>
      <c r="Y135" s="26">
        <v>0</v>
      </c>
      <c r="Z135" s="26">
        <v>0</v>
      </c>
      <c r="AA135" s="26">
        <v>0</v>
      </c>
      <c r="AB135" s="26">
        <v>0</v>
      </c>
      <c r="AC135" s="26">
        <v>0</v>
      </c>
      <c r="AD135" s="26">
        <v>0</v>
      </c>
      <c r="AE135" s="26">
        <v>0</v>
      </c>
      <c r="AF135" s="26">
        <v>0</v>
      </c>
      <c r="AG135" s="26">
        <v>0</v>
      </c>
      <c r="AH135" s="26">
        <v>0</v>
      </c>
      <c r="AI135" s="26">
        <v>8130352</v>
      </c>
      <c r="AJ135" s="194">
        <v>1</v>
      </c>
    </row>
    <row r="136" spans="20:36">
      <c r="T136" s="11" t="s">
        <v>664</v>
      </c>
      <c r="U136" s="11" t="s">
        <v>670</v>
      </c>
      <c r="V136" s="11" t="s">
        <v>266</v>
      </c>
      <c r="W136" s="26">
        <v>20344205</v>
      </c>
      <c r="X136" s="194">
        <v>1</v>
      </c>
      <c r="Y136" s="26">
        <v>1539</v>
      </c>
      <c r="Z136" s="26">
        <v>0</v>
      </c>
      <c r="AA136" s="26">
        <v>0</v>
      </c>
      <c r="AB136" s="26">
        <v>0</v>
      </c>
      <c r="AC136" s="26">
        <v>0</v>
      </c>
      <c r="AD136" s="26">
        <v>0</v>
      </c>
      <c r="AE136" s="26">
        <v>0</v>
      </c>
      <c r="AF136" s="26">
        <v>0</v>
      </c>
      <c r="AG136" s="26">
        <v>0</v>
      </c>
      <c r="AH136" s="26">
        <v>0</v>
      </c>
      <c r="AI136" s="26">
        <v>20344205</v>
      </c>
      <c r="AJ136" s="194">
        <v>1</v>
      </c>
    </row>
    <row r="137" spans="20:36">
      <c r="T137" s="11" t="s">
        <v>664</v>
      </c>
      <c r="U137" s="11"/>
      <c r="V137" s="11" t="s">
        <v>355</v>
      </c>
      <c r="W137" s="26">
        <v>4140864</v>
      </c>
      <c r="X137" s="194">
        <v>1</v>
      </c>
      <c r="Y137" s="26">
        <v>214</v>
      </c>
      <c r="Z137" s="26">
        <v>0</v>
      </c>
      <c r="AA137" s="26">
        <v>0</v>
      </c>
      <c r="AB137" s="26">
        <v>0</v>
      </c>
      <c r="AC137" s="26">
        <v>0</v>
      </c>
      <c r="AD137" s="26">
        <v>0</v>
      </c>
      <c r="AE137" s="26">
        <v>0</v>
      </c>
      <c r="AF137" s="26">
        <v>0</v>
      </c>
      <c r="AG137" s="26">
        <v>0</v>
      </c>
      <c r="AH137" s="26">
        <v>0</v>
      </c>
      <c r="AI137" s="26">
        <v>4140864</v>
      </c>
      <c r="AJ137" s="194">
        <v>1</v>
      </c>
    </row>
    <row r="138" spans="20:36">
      <c r="T138" s="11" t="s">
        <v>151</v>
      </c>
      <c r="U138" s="11"/>
      <c r="V138" s="11" t="s">
        <v>356</v>
      </c>
      <c r="W138" s="26">
        <v>150393</v>
      </c>
      <c r="X138" s="194">
        <v>1</v>
      </c>
      <c r="Y138" s="26">
        <v>0</v>
      </c>
      <c r="Z138" s="26">
        <v>0</v>
      </c>
      <c r="AA138" s="26">
        <v>0</v>
      </c>
      <c r="AB138" s="26">
        <v>0</v>
      </c>
      <c r="AC138" s="26">
        <v>0</v>
      </c>
      <c r="AD138" s="26">
        <v>0</v>
      </c>
      <c r="AE138" s="26">
        <v>0</v>
      </c>
      <c r="AF138" s="26">
        <v>0</v>
      </c>
      <c r="AG138" s="26">
        <v>0</v>
      </c>
      <c r="AH138" s="26">
        <v>0</v>
      </c>
      <c r="AI138" s="26">
        <v>150393</v>
      </c>
      <c r="AJ138" s="194">
        <v>1</v>
      </c>
    </row>
    <row r="139" spans="20:36">
      <c r="T139" s="11" t="s">
        <v>667</v>
      </c>
      <c r="U139" s="11" t="s">
        <v>672</v>
      </c>
      <c r="V139" s="11" t="s">
        <v>18</v>
      </c>
      <c r="W139" s="26">
        <v>4547124</v>
      </c>
      <c r="X139" s="194">
        <v>0.93670154999999999</v>
      </c>
      <c r="Y139" s="26">
        <v>1534</v>
      </c>
      <c r="Z139" s="26">
        <v>0</v>
      </c>
      <c r="AA139" s="26">
        <v>0</v>
      </c>
      <c r="AB139" s="26">
        <v>0</v>
      </c>
      <c r="AC139" s="26">
        <v>0</v>
      </c>
      <c r="AD139" s="26">
        <v>0</v>
      </c>
      <c r="AE139" s="26">
        <v>0</v>
      </c>
      <c r="AF139" s="26">
        <v>0</v>
      </c>
      <c r="AG139" s="26">
        <v>0</v>
      </c>
      <c r="AH139" s="26">
        <v>0</v>
      </c>
      <c r="AI139" s="26">
        <v>4547124</v>
      </c>
      <c r="AJ139" s="194">
        <v>0.93670154999999999</v>
      </c>
    </row>
    <row r="140" spans="20:36">
      <c r="T140" s="11" t="s">
        <v>668</v>
      </c>
      <c r="U140" s="11" t="s">
        <v>673</v>
      </c>
      <c r="V140" s="11" t="s">
        <v>19</v>
      </c>
      <c r="W140" s="26">
        <v>4902286</v>
      </c>
      <c r="X140" s="194">
        <v>1</v>
      </c>
      <c r="Y140" s="26">
        <v>306</v>
      </c>
      <c r="Z140" s="26">
        <v>0</v>
      </c>
      <c r="AA140" s="26">
        <v>0</v>
      </c>
      <c r="AB140" s="26">
        <v>0</v>
      </c>
      <c r="AC140" s="26">
        <v>0</v>
      </c>
      <c r="AD140" s="26">
        <v>0</v>
      </c>
      <c r="AE140" s="26">
        <v>0</v>
      </c>
      <c r="AF140" s="26">
        <v>0</v>
      </c>
      <c r="AG140" s="26">
        <v>0</v>
      </c>
      <c r="AH140" s="26">
        <v>0</v>
      </c>
      <c r="AI140" s="26">
        <v>4902286</v>
      </c>
      <c r="AJ140" s="194">
        <v>1</v>
      </c>
    </row>
    <row r="141" spans="20:36">
      <c r="T141" s="11" t="s">
        <v>993</v>
      </c>
      <c r="U141" s="11" t="s">
        <v>674</v>
      </c>
      <c r="V141" s="11" t="s">
        <v>43</v>
      </c>
      <c r="W141" s="26">
        <v>50818289</v>
      </c>
      <c r="X141" s="194">
        <v>1</v>
      </c>
      <c r="Y141" s="26">
        <v>189500</v>
      </c>
      <c r="Z141" s="26">
        <v>-51493300</v>
      </c>
      <c r="AA141" s="26">
        <v>0</v>
      </c>
      <c r="AB141" s="26">
        <v>0</v>
      </c>
      <c r="AC141" s="26">
        <v>0</v>
      </c>
      <c r="AD141" s="26">
        <v>0</v>
      </c>
      <c r="AE141" s="26">
        <v>0</v>
      </c>
      <c r="AF141" s="26">
        <v>0</v>
      </c>
      <c r="AG141" s="26">
        <v>0</v>
      </c>
      <c r="AH141" s="26">
        <v>0</v>
      </c>
      <c r="AI141" s="26">
        <v>-675011</v>
      </c>
      <c r="AJ141" s="194">
        <v>-6.5976000000000003E-3</v>
      </c>
    </row>
    <row r="142" spans="20:36">
      <c r="T142" s="11" t="s">
        <v>669</v>
      </c>
      <c r="U142" s="11"/>
      <c r="V142" s="11" t="s">
        <v>357</v>
      </c>
      <c r="W142" s="26">
        <v>44850092</v>
      </c>
      <c r="X142" s="194">
        <v>1</v>
      </c>
      <c r="Y142" s="26">
        <v>0</v>
      </c>
      <c r="Z142" s="26">
        <v>0</v>
      </c>
      <c r="AA142" s="26">
        <v>-43625372</v>
      </c>
      <c r="AB142" s="26">
        <v>0</v>
      </c>
      <c r="AC142" s="26">
        <v>0</v>
      </c>
      <c r="AD142" s="26">
        <v>0</v>
      </c>
      <c r="AE142" s="26">
        <v>0</v>
      </c>
      <c r="AF142" s="26">
        <v>0</v>
      </c>
      <c r="AG142" s="26">
        <v>0</v>
      </c>
      <c r="AH142" s="26">
        <v>0</v>
      </c>
      <c r="AI142" s="26">
        <v>1224720</v>
      </c>
      <c r="AJ142" s="194">
        <v>1.3842480000000001E-2</v>
      </c>
    </row>
    <row r="143" spans="20:36">
      <c r="T143" s="11" t="s">
        <v>671</v>
      </c>
      <c r="U143" s="11" t="s">
        <v>675</v>
      </c>
      <c r="V143" s="11" t="s">
        <v>358</v>
      </c>
      <c r="W143" s="26">
        <v>21994525</v>
      </c>
      <c r="X143" s="194">
        <v>1</v>
      </c>
      <c r="Y143" s="26">
        <v>834729</v>
      </c>
      <c r="Z143" s="26">
        <v>0</v>
      </c>
      <c r="AA143" s="26">
        <v>0</v>
      </c>
      <c r="AB143" s="26">
        <v>0</v>
      </c>
      <c r="AC143" s="26">
        <v>0</v>
      </c>
      <c r="AD143" s="26">
        <v>0</v>
      </c>
      <c r="AE143" s="26">
        <v>0</v>
      </c>
      <c r="AF143" s="26">
        <v>0</v>
      </c>
      <c r="AG143" s="26">
        <v>0</v>
      </c>
      <c r="AH143" s="26">
        <v>0</v>
      </c>
      <c r="AI143" s="26">
        <v>21994525</v>
      </c>
      <c r="AJ143" s="194">
        <v>1</v>
      </c>
    </row>
    <row r="144" spans="20:36">
      <c r="T144" s="11" t="s">
        <v>994</v>
      </c>
      <c r="U144" s="11"/>
      <c r="V144" s="11" t="s">
        <v>359</v>
      </c>
      <c r="W144" s="26">
        <v>14853103</v>
      </c>
      <c r="X144" s="194">
        <v>1</v>
      </c>
      <c r="Y144" s="26">
        <v>564675</v>
      </c>
      <c r="Z144" s="26">
        <v>0</v>
      </c>
      <c r="AA144" s="26">
        <v>0</v>
      </c>
      <c r="AB144" s="26">
        <v>0</v>
      </c>
      <c r="AC144" s="26">
        <v>0</v>
      </c>
      <c r="AD144" s="26">
        <v>0</v>
      </c>
      <c r="AE144" s="26">
        <v>0</v>
      </c>
      <c r="AF144" s="26">
        <v>0</v>
      </c>
      <c r="AG144" s="26">
        <v>0</v>
      </c>
      <c r="AH144" s="26">
        <v>0</v>
      </c>
      <c r="AI144" s="26">
        <v>14853103</v>
      </c>
      <c r="AJ144" s="194">
        <v>1</v>
      </c>
    </row>
    <row r="145" spans="20:36">
      <c r="T145" s="11" t="s">
        <v>995</v>
      </c>
      <c r="U145" s="11" t="s">
        <v>676</v>
      </c>
      <c r="V145" s="11" t="s">
        <v>267</v>
      </c>
      <c r="W145" s="26">
        <v>15298865</v>
      </c>
      <c r="X145" s="194">
        <v>1</v>
      </c>
      <c r="Y145" s="26">
        <v>0</v>
      </c>
      <c r="Z145" s="26">
        <v>0</v>
      </c>
      <c r="AA145" s="26">
        <v>0</v>
      </c>
      <c r="AB145" s="26">
        <v>0</v>
      </c>
      <c r="AC145" s="26">
        <v>0</v>
      </c>
      <c r="AD145" s="26">
        <v>0</v>
      </c>
      <c r="AE145" s="26">
        <v>0</v>
      </c>
      <c r="AF145" s="26">
        <v>0</v>
      </c>
      <c r="AG145" s="26">
        <v>0</v>
      </c>
      <c r="AH145" s="26">
        <v>0</v>
      </c>
      <c r="AI145" s="26">
        <v>15298865</v>
      </c>
      <c r="AJ145" s="194">
        <v>1</v>
      </c>
    </row>
    <row r="146" spans="20:36">
      <c r="T146" s="11" t="s">
        <v>995</v>
      </c>
      <c r="U146" s="11"/>
      <c r="V146" s="11" t="s">
        <v>268</v>
      </c>
      <c r="W146" s="26">
        <v>14089166</v>
      </c>
      <c r="X146" s="194">
        <v>1</v>
      </c>
      <c r="Y146" s="26">
        <v>1787</v>
      </c>
      <c r="Z146" s="26">
        <v>0</v>
      </c>
      <c r="AA146" s="26">
        <v>0</v>
      </c>
      <c r="AB146" s="26">
        <v>0</v>
      </c>
      <c r="AC146" s="26">
        <v>0</v>
      </c>
      <c r="AD146" s="26">
        <v>0</v>
      </c>
      <c r="AE146" s="26">
        <v>0</v>
      </c>
      <c r="AF146" s="26">
        <v>0</v>
      </c>
      <c r="AG146" s="26">
        <v>0</v>
      </c>
      <c r="AH146" s="26">
        <v>0</v>
      </c>
      <c r="AI146" s="26">
        <v>14089166</v>
      </c>
      <c r="AJ146" s="194">
        <v>1</v>
      </c>
    </row>
    <row r="147" spans="20:36">
      <c r="T147" s="11" t="s">
        <v>156</v>
      </c>
      <c r="U147" s="11"/>
      <c r="V147" s="11" t="s">
        <v>677</v>
      </c>
      <c r="W147" s="26">
        <v>51332699</v>
      </c>
      <c r="X147" s="194">
        <v>1</v>
      </c>
      <c r="Y147" s="26">
        <v>0</v>
      </c>
      <c r="Z147" s="26">
        <v>0</v>
      </c>
      <c r="AA147" s="26">
        <v>0</v>
      </c>
      <c r="AB147" s="26">
        <v>0</v>
      </c>
      <c r="AC147" s="26">
        <v>0</v>
      </c>
      <c r="AD147" s="26">
        <v>0</v>
      </c>
      <c r="AE147" s="26">
        <v>0</v>
      </c>
      <c r="AF147" s="26">
        <v>0</v>
      </c>
      <c r="AG147" s="26">
        <v>0</v>
      </c>
      <c r="AH147" s="26">
        <v>0</v>
      </c>
      <c r="AI147" s="26">
        <v>51332699</v>
      </c>
      <c r="AJ147" s="194">
        <v>1</v>
      </c>
    </row>
    <row r="148" spans="20:36">
      <c r="T148" s="11" t="s">
        <v>996</v>
      </c>
      <c r="U148" s="11" t="s">
        <v>678</v>
      </c>
      <c r="V148" s="11" t="s">
        <v>360</v>
      </c>
      <c r="W148" s="26">
        <v>7283457</v>
      </c>
      <c r="X148" s="194">
        <v>1</v>
      </c>
      <c r="Y148" s="26">
        <v>39136</v>
      </c>
      <c r="Z148" s="26">
        <v>0</v>
      </c>
      <c r="AA148" s="26">
        <v>0</v>
      </c>
      <c r="AB148" s="26">
        <v>0</v>
      </c>
      <c r="AC148" s="26">
        <v>0</v>
      </c>
      <c r="AD148" s="26">
        <v>0</v>
      </c>
      <c r="AE148" s="26">
        <v>0</v>
      </c>
      <c r="AF148" s="26">
        <v>0</v>
      </c>
      <c r="AG148" s="26">
        <v>0</v>
      </c>
      <c r="AH148" s="26">
        <v>0</v>
      </c>
      <c r="AI148" s="26">
        <v>7283457</v>
      </c>
      <c r="AJ148" s="194">
        <v>1</v>
      </c>
    </row>
    <row r="149" spans="20:36">
      <c r="T149" s="11" t="s">
        <v>157</v>
      </c>
      <c r="U149" s="11"/>
      <c r="V149" s="11" t="s">
        <v>361</v>
      </c>
      <c r="W149" s="26">
        <v>135638</v>
      </c>
      <c r="X149" s="194">
        <v>1</v>
      </c>
      <c r="Y149" s="26">
        <v>0</v>
      </c>
      <c r="Z149" s="26">
        <v>0</v>
      </c>
      <c r="AA149" s="26">
        <v>0</v>
      </c>
      <c r="AB149" s="26">
        <v>-110965</v>
      </c>
      <c r="AC149" s="26">
        <v>0</v>
      </c>
      <c r="AD149" s="26">
        <v>0</v>
      </c>
      <c r="AE149" s="26">
        <v>0</v>
      </c>
      <c r="AF149" s="26">
        <v>0</v>
      </c>
      <c r="AG149" s="26">
        <v>0</v>
      </c>
      <c r="AH149" s="26">
        <v>0</v>
      </c>
      <c r="AI149" s="26">
        <v>24673</v>
      </c>
      <c r="AJ149" s="194">
        <v>0.1000515</v>
      </c>
    </row>
    <row r="150" spans="20:36">
      <c r="T150" s="11" t="s">
        <v>157</v>
      </c>
      <c r="U150" s="11"/>
      <c r="V150" s="11" t="s">
        <v>362</v>
      </c>
      <c r="W150" s="26">
        <v>3541563</v>
      </c>
      <c r="X150" s="194">
        <v>1</v>
      </c>
      <c r="Y150" s="26">
        <v>69769</v>
      </c>
      <c r="Z150" s="26">
        <v>0</v>
      </c>
      <c r="AA150" s="26">
        <v>0</v>
      </c>
      <c r="AB150" s="26">
        <v>0</v>
      </c>
      <c r="AC150" s="26">
        <v>0</v>
      </c>
      <c r="AD150" s="26">
        <v>0</v>
      </c>
      <c r="AE150" s="26">
        <v>0</v>
      </c>
      <c r="AF150" s="26">
        <v>0</v>
      </c>
      <c r="AG150" s="26">
        <v>0</v>
      </c>
      <c r="AH150" s="26">
        <v>0</v>
      </c>
      <c r="AI150" s="26">
        <v>3541563</v>
      </c>
      <c r="AJ150" s="194">
        <v>1</v>
      </c>
    </row>
    <row r="151" spans="20:36">
      <c r="T151" s="11" t="s">
        <v>157</v>
      </c>
      <c r="U151" s="11"/>
      <c r="V151" s="11" t="s">
        <v>679</v>
      </c>
      <c r="W151" s="26">
        <v>13247704</v>
      </c>
      <c r="X151" s="194">
        <v>1</v>
      </c>
      <c r="Y151" s="26">
        <v>2223</v>
      </c>
      <c r="Z151" s="26">
        <v>0</v>
      </c>
      <c r="AA151" s="26">
        <v>0</v>
      </c>
      <c r="AB151" s="26">
        <v>0</v>
      </c>
      <c r="AC151" s="26">
        <v>-10345390</v>
      </c>
      <c r="AD151" s="26">
        <v>0</v>
      </c>
      <c r="AE151" s="26">
        <v>0</v>
      </c>
      <c r="AF151" s="26">
        <v>0</v>
      </c>
      <c r="AG151" s="26">
        <v>0</v>
      </c>
      <c r="AH151" s="26">
        <v>0</v>
      </c>
      <c r="AI151" s="26">
        <v>2902314</v>
      </c>
      <c r="AJ151" s="194">
        <v>0.1230154</v>
      </c>
    </row>
    <row r="152" spans="20:36">
      <c r="T152" s="11" t="s">
        <v>157</v>
      </c>
      <c r="U152" s="11"/>
      <c r="V152" s="11" t="s">
        <v>680</v>
      </c>
      <c r="W152" s="26">
        <v>6004526</v>
      </c>
      <c r="X152" s="194">
        <v>1</v>
      </c>
      <c r="Y152" s="26">
        <v>0</v>
      </c>
      <c r="Z152" s="26">
        <v>0</v>
      </c>
      <c r="AA152" s="26">
        <v>0</v>
      </c>
      <c r="AB152" s="26">
        <v>0</v>
      </c>
      <c r="AC152" s="26">
        <v>0</v>
      </c>
      <c r="AD152" s="26">
        <v>0</v>
      </c>
      <c r="AE152" s="26">
        <v>0</v>
      </c>
      <c r="AF152" s="26">
        <v>0</v>
      </c>
      <c r="AG152" s="26">
        <v>0</v>
      </c>
      <c r="AH152" s="26">
        <v>0</v>
      </c>
      <c r="AI152" s="26">
        <v>6004526</v>
      </c>
      <c r="AJ152" s="194">
        <v>1</v>
      </c>
    </row>
    <row r="153" spans="20:36">
      <c r="T153" s="11" t="s">
        <v>157</v>
      </c>
      <c r="U153" s="11"/>
      <c r="V153" s="11" t="s">
        <v>681</v>
      </c>
      <c r="W153" s="26">
        <v>3558718</v>
      </c>
      <c r="X153" s="194">
        <v>1</v>
      </c>
      <c r="Y153" s="26">
        <v>0</v>
      </c>
      <c r="Z153" s="26">
        <v>0</v>
      </c>
      <c r="AA153" s="26">
        <v>0</v>
      </c>
      <c r="AB153" s="26">
        <v>0</v>
      </c>
      <c r="AC153" s="26">
        <v>0</v>
      </c>
      <c r="AD153" s="26">
        <v>0</v>
      </c>
      <c r="AE153" s="26">
        <v>0</v>
      </c>
      <c r="AF153" s="26">
        <v>0</v>
      </c>
      <c r="AG153" s="26">
        <v>0</v>
      </c>
      <c r="AH153" s="26">
        <v>0</v>
      </c>
      <c r="AI153" s="26">
        <v>3558718</v>
      </c>
      <c r="AJ153" s="194">
        <v>1</v>
      </c>
    </row>
    <row r="154" spans="20:36">
      <c r="T154" s="11" t="s">
        <v>157</v>
      </c>
      <c r="U154" s="11"/>
      <c r="V154" s="11" t="s">
        <v>363</v>
      </c>
      <c r="W154" s="26">
        <v>5610375</v>
      </c>
      <c r="X154" s="194">
        <v>1</v>
      </c>
      <c r="Y154" s="26">
        <v>1819569</v>
      </c>
      <c r="Z154" s="26">
        <v>0</v>
      </c>
      <c r="AA154" s="26">
        <v>0</v>
      </c>
      <c r="AB154" s="26">
        <v>0</v>
      </c>
      <c r="AC154" s="26">
        <v>0</v>
      </c>
      <c r="AD154" s="26">
        <v>0</v>
      </c>
      <c r="AE154" s="26">
        <v>0</v>
      </c>
      <c r="AF154" s="26">
        <v>0</v>
      </c>
      <c r="AG154" s="26">
        <v>0</v>
      </c>
      <c r="AH154" s="26">
        <v>0</v>
      </c>
      <c r="AI154" s="26">
        <v>5610375</v>
      </c>
      <c r="AJ154" s="194">
        <v>1</v>
      </c>
    </row>
    <row r="155" spans="20:36">
      <c r="T155" s="11" t="s">
        <v>157</v>
      </c>
      <c r="U155" s="11"/>
      <c r="V155" s="11" t="s">
        <v>364</v>
      </c>
      <c r="W155" s="26">
        <v>814733</v>
      </c>
      <c r="X155" s="194">
        <v>1</v>
      </c>
      <c r="Y155" s="26">
        <v>17745</v>
      </c>
      <c r="Z155" s="26">
        <v>0</v>
      </c>
      <c r="AA155" s="26">
        <v>0</v>
      </c>
      <c r="AB155" s="26">
        <v>0</v>
      </c>
      <c r="AC155" s="26">
        <v>0</v>
      </c>
      <c r="AD155" s="26">
        <v>-575026</v>
      </c>
      <c r="AE155" s="26">
        <v>0</v>
      </c>
      <c r="AF155" s="26">
        <v>0</v>
      </c>
      <c r="AG155" s="26">
        <v>0</v>
      </c>
      <c r="AH155" s="26">
        <v>0</v>
      </c>
      <c r="AI155" s="26">
        <v>239707</v>
      </c>
      <c r="AJ155" s="194">
        <v>0.17248098000000001</v>
      </c>
    </row>
    <row r="156" spans="20:36">
      <c r="T156" s="11" t="s">
        <v>157</v>
      </c>
      <c r="U156" s="11"/>
      <c r="V156" s="11" t="s">
        <v>365</v>
      </c>
      <c r="W156" s="26">
        <v>1760368</v>
      </c>
      <c r="X156" s="194">
        <v>1</v>
      </c>
      <c r="Y156" s="26">
        <v>400902</v>
      </c>
      <c r="Z156" s="26">
        <v>0</v>
      </c>
      <c r="AA156" s="26">
        <v>0</v>
      </c>
      <c r="AB156" s="26">
        <v>0</v>
      </c>
      <c r="AC156" s="26">
        <v>0</v>
      </c>
      <c r="AD156" s="26">
        <v>0</v>
      </c>
      <c r="AE156" s="26">
        <v>-681426</v>
      </c>
      <c r="AF156" s="26">
        <v>0</v>
      </c>
      <c r="AG156" s="26">
        <v>0</v>
      </c>
      <c r="AH156" s="26">
        <v>0</v>
      </c>
      <c r="AI156" s="26">
        <v>1078942</v>
      </c>
      <c r="AJ156" s="194">
        <v>0.44186447000000001</v>
      </c>
    </row>
    <row r="157" spans="20:36">
      <c r="T157" s="11" t="s">
        <v>157</v>
      </c>
      <c r="U157" s="11"/>
      <c r="V157" s="11" t="s">
        <v>270</v>
      </c>
      <c r="W157" s="26">
        <v>3923427</v>
      </c>
      <c r="X157" s="194">
        <v>1</v>
      </c>
      <c r="Y157" s="26">
        <v>940390</v>
      </c>
      <c r="Z157" s="26">
        <v>0</v>
      </c>
      <c r="AA157" s="26">
        <v>0</v>
      </c>
      <c r="AB157" s="26">
        <v>0</v>
      </c>
      <c r="AC157" s="26">
        <v>0</v>
      </c>
      <c r="AD157" s="26">
        <v>0</v>
      </c>
      <c r="AE157" s="26">
        <v>0</v>
      </c>
      <c r="AF157" s="26">
        <v>-32721</v>
      </c>
      <c r="AG157" s="26">
        <v>0</v>
      </c>
      <c r="AH157" s="26">
        <v>0</v>
      </c>
      <c r="AI157" s="26">
        <v>3890706</v>
      </c>
      <c r="AJ157" s="194">
        <v>0.98345815000000003</v>
      </c>
    </row>
    <row r="158" spans="20:36">
      <c r="T158" s="11" t="s">
        <v>157</v>
      </c>
      <c r="U158" s="11"/>
      <c r="V158" s="11" t="s">
        <v>683</v>
      </c>
      <c r="W158" s="26">
        <v>941210</v>
      </c>
      <c r="X158" s="194">
        <v>1</v>
      </c>
      <c r="Y158" s="26">
        <v>0</v>
      </c>
      <c r="Z158" s="26">
        <v>0</v>
      </c>
      <c r="AA158" s="26">
        <v>0</v>
      </c>
      <c r="AB158" s="26">
        <v>0</v>
      </c>
      <c r="AC158" s="26">
        <v>0</v>
      </c>
      <c r="AD158" s="26">
        <v>0</v>
      </c>
      <c r="AE158" s="26">
        <v>0</v>
      </c>
      <c r="AF158" s="26">
        <v>0</v>
      </c>
      <c r="AG158" s="26">
        <v>-862635</v>
      </c>
      <c r="AH158" s="26">
        <v>0</v>
      </c>
      <c r="AI158" s="26">
        <v>78575</v>
      </c>
      <c r="AJ158" s="194">
        <v>4.3559729999999998E-2</v>
      </c>
    </row>
    <row r="159" spans="20:36">
      <c r="T159" s="11" t="s">
        <v>157</v>
      </c>
      <c r="U159" s="11"/>
      <c r="V159" s="11" t="s">
        <v>271</v>
      </c>
      <c r="W159" s="26">
        <v>2050527</v>
      </c>
      <c r="X159" s="194">
        <v>1</v>
      </c>
      <c r="Y159" s="26">
        <v>0</v>
      </c>
      <c r="Z159" s="26">
        <v>0</v>
      </c>
      <c r="AA159" s="26">
        <v>0</v>
      </c>
      <c r="AB159" s="26">
        <v>0</v>
      </c>
      <c r="AC159" s="26">
        <v>0</v>
      </c>
      <c r="AD159" s="26">
        <v>0</v>
      </c>
      <c r="AE159" s="26">
        <v>0</v>
      </c>
      <c r="AF159" s="26">
        <v>0</v>
      </c>
      <c r="AG159" s="26">
        <v>0</v>
      </c>
      <c r="AH159" s="26">
        <v>-1822540</v>
      </c>
      <c r="AI159" s="26">
        <v>227987</v>
      </c>
      <c r="AJ159" s="194">
        <v>5.8864720000000002E-2</v>
      </c>
    </row>
    <row r="160" spans="20:36">
      <c r="T160" s="11" t="s">
        <v>157</v>
      </c>
      <c r="U160" s="11"/>
      <c r="V160" s="11" t="s">
        <v>366</v>
      </c>
      <c r="W160" s="26">
        <v>1055325</v>
      </c>
      <c r="X160" s="194">
        <v>1</v>
      </c>
      <c r="Y160" s="26">
        <v>0</v>
      </c>
      <c r="Z160" s="26">
        <v>0</v>
      </c>
      <c r="AA160" s="26">
        <v>0</v>
      </c>
      <c r="AB160" s="26">
        <v>0</v>
      </c>
      <c r="AC160" s="26">
        <v>0</v>
      </c>
      <c r="AD160" s="26">
        <v>0</v>
      </c>
      <c r="AE160" s="26">
        <v>0</v>
      </c>
      <c r="AF160" s="26">
        <v>0</v>
      </c>
      <c r="AG160" s="26">
        <v>0</v>
      </c>
      <c r="AH160" s="26">
        <v>0</v>
      </c>
      <c r="AI160" s="26">
        <v>1055325</v>
      </c>
      <c r="AJ160" s="194">
        <v>1</v>
      </c>
    </row>
    <row r="161" spans="20:36">
      <c r="T161" s="11" t="s">
        <v>157</v>
      </c>
      <c r="U161" s="11"/>
      <c r="V161" s="11" t="s">
        <v>684</v>
      </c>
      <c r="W161" s="26">
        <v>7220611</v>
      </c>
      <c r="X161" s="194">
        <v>1</v>
      </c>
      <c r="Y161" s="26">
        <v>279516</v>
      </c>
      <c r="Z161" s="26">
        <v>0</v>
      </c>
      <c r="AA161" s="26">
        <v>0</v>
      </c>
      <c r="AB161" s="26">
        <v>0</v>
      </c>
      <c r="AC161" s="26">
        <v>0</v>
      </c>
      <c r="AD161" s="26">
        <v>0</v>
      </c>
      <c r="AE161" s="26">
        <v>0</v>
      </c>
      <c r="AF161" s="26">
        <v>0</v>
      </c>
      <c r="AG161" s="26">
        <v>0</v>
      </c>
      <c r="AH161" s="26">
        <v>0</v>
      </c>
      <c r="AI161" s="26">
        <v>7220611</v>
      </c>
      <c r="AJ161" s="194">
        <v>1</v>
      </c>
    </row>
    <row r="162" spans="20:36">
      <c r="T162" s="11" t="s">
        <v>157</v>
      </c>
      <c r="U162" s="11"/>
      <c r="V162" s="11" t="s">
        <v>686</v>
      </c>
      <c r="W162" s="26">
        <v>1470602</v>
      </c>
      <c r="X162" s="194">
        <v>1</v>
      </c>
      <c r="Y162" s="26">
        <v>40116</v>
      </c>
      <c r="Z162" s="26">
        <v>0</v>
      </c>
      <c r="AA162" s="26">
        <v>0</v>
      </c>
      <c r="AB162" s="26">
        <v>0</v>
      </c>
      <c r="AC162" s="26">
        <v>0</v>
      </c>
      <c r="AD162" s="26">
        <v>0</v>
      </c>
      <c r="AE162" s="26">
        <v>0</v>
      </c>
      <c r="AF162" s="26">
        <v>0</v>
      </c>
      <c r="AG162" s="26">
        <v>0</v>
      </c>
      <c r="AH162" s="26">
        <v>0</v>
      </c>
      <c r="AI162" s="26">
        <v>1470602</v>
      </c>
      <c r="AJ162" s="194">
        <v>1</v>
      </c>
    </row>
    <row r="163" spans="20:36">
      <c r="T163" s="11" t="s">
        <v>682</v>
      </c>
      <c r="U163" s="11" t="s">
        <v>687</v>
      </c>
      <c r="V163" s="11" t="s">
        <v>688</v>
      </c>
      <c r="W163" s="26">
        <v>16537147</v>
      </c>
      <c r="X163" s="194">
        <v>1</v>
      </c>
      <c r="Y163" s="26">
        <v>183604</v>
      </c>
      <c r="Z163" s="26">
        <v>0</v>
      </c>
      <c r="AA163" s="26">
        <v>0</v>
      </c>
      <c r="AB163" s="26">
        <v>0</v>
      </c>
      <c r="AC163" s="26">
        <v>0</v>
      </c>
      <c r="AD163" s="26">
        <v>0</v>
      </c>
      <c r="AE163" s="26">
        <v>0</v>
      </c>
      <c r="AF163" s="26">
        <v>0</v>
      </c>
      <c r="AG163" s="26">
        <v>0</v>
      </c>
      <c r="AH163" s="26">
        <v>0</v>
      </c>
      <c r="AI163" s="26">
        <v>16537147</v>
      </c>
      <c r="AJ163" s="194">
        <v>1</v>
      </c>
    </row>
    <row r="164" spans="20:36">
      <c r="T164" s="11" t="s">
        <v>682</v>
      </c>
      <c r="U164" s="11"/>
      <c r="V164" s="11" t="s">
        <v>367</v>
      </c>
      <c r="W164" s="26">
        <v>4724439</v>
      </c>
      <c r="X164" s="194">
        <v>1</v>
      </c>
      <c r="Y164" s="26">
        <v>0</v>
      </c>
      <c r="Z164" s="26">
        <v>0</v>
      </c>
      <c r="AA164" s="26">
        <v>0</v>
      </c>
      <c r="AB164" s="26">
        <v>0</v>
      </c>
      <c r="AC164" s="26">
        <v>0</v>
      </c>
      <c r="AD164" s="26">
        <v>0</v>
      </c>
      <c r="AE164" s="26">
        <v>0</v>
      </c>
      <c r="AF164" s="26">
        <v>0</v>
      </c>
      <c r="AG164" s="26">
        <v>0</v>
      </c>
      <c r="AH164" s="26">
        <v>0</v>
      </c>
      <c r="AI164" s="26">
        <v>4724439</v>
      </c>
      <c r="AJ164" s="194">
        <v>1</v>
      </c>
    </row>
    <row r="165" spans="20:36">
      <c r="T165" s="11" t="s">
        <v>158</v>
      </c>
      <c r="U165" s="11"/>
      <c r="V165" s="11" t="s">
        <v>689</v>
      </c>
      <c r="W165" s="26">
        <v>20325785</v>
      </c>
      <c r="X165" s="194">
        <v>1</v>
      </c>
      <c r="Y165" s="26">
        <v>1825463</v>
      </c>
      <c r="Z165" s="26">
        <v>164081</v>
      </c>
      <c r="AA165" s="26">
        <v>373022</v>
      </c>
      <c r="AB165" s="26">
        <v>120</v>
      </c>
      <c r="AC165" s="26">
        <v>30773</v>
      </c>
      <c r="AD165" s="26">
        <v>0</v>
      </c>
      <c r="AE165" s="26">
        <v>0</v>
      </c>
      <c r="AF165" s="26">
        <v>222</v>
      </c>
      <c r="AG165" s="26">
        <v>2155</v>
      </c>
      <c r="AH165" s="26">
        <v>6939</v>
      </c>
      <c r="AI165" s="26">
        <v>20903097</v>
      </c>
      <c r="AJ165" s="194">
        <v>1</v>
      </c>
    </row>
    <row r="166" spans="20:36">
      <c r="T166" s="11" t="s">
        <v>158</v>
      </c>
      <c r="U166" s="11"/>
      <c r="V166" s="11" t="s">
        <v>690</v>
      </c>
      <c r="W166" s="26">
        <v>3555245</v>
      </c>
      <c r="X166" s="194">
        <v>1</v>
      </c>
      <c r="Y166" s="26">
        <v>4515</v>
      </c>
      <c r="Z166" s="26">
        <v>0</v>
      </c>
      <c r="AA166" s="26">
        <v>0</v>
      </c>
      <c r="AB166" s="26">
        <v>0</v>
      </c>
      <c r="AC166" s="26">
        <v>0</v>
      </c>
      <c r="AD166" s="26">
        <v>0</v>
      </c>
      <c r="AE166" s="26">
        <v>0</v>
      </c>
      <c r="AF166" s="26">
        <v>0</v>
      </c>
      <c r="AG166" s="26">
        <v>0</v>
      </c>
      <c r="AH166" s="26">
        <v>0</v>
      </c>
      <c r="AI166" s="26">
        <v>3555245</v>
      </c>
      <c r="AJ166" s="194">
        <v>1</v>
      </c>
    </row>
    <row r="167" spans="20:36">
      <c r="T167" s="11" t="s">
        <v>158</v>
      </c>
      <c r="U167" s="11"/>
      <c r="V167" s="11" t="s">
        <v>691</v>
      </c>
      <c r="W167" s="26">
        <v>7153560</v>
      </c>
      <c r="X167" s="194">
        <v>0.99534964999999997</v>
      </c>
      <c r="Y167" s="26">
        <v>308083</v>
      </c>
      <c r="Z167" s="26">
        <v>236390</v>
      </c>
      <c r="AA167" s="26">
        <v>1515892</v>
      </c>
      <c r="AB167" s="26">
        <v>1268</v>
      </c>
      <c r="AC167" s="26">
        <v>151861</v>
      </c>
      <c r="AD167" s="26">
        <v>19</v>
      </c>
      <c r="AE167" s="26">
        <v>209</v>
      </c>
      <c r="AF167" s="26">
        <v>494</v>
      </c>
      <c r="AG167" s="26">
        <v>11406</v>
      </c>
      <c r="AH167" s="26">
        <v>19716</v>
      </c>
      <c r="AI167" s="26">
        <v>9090815</v>
      </c>
      <c r="AJ167" s="194">
        <v>0.99652912000000005</v>
      </c>
    </row>
    <row r="168" spans="20:36">
      <c r="T168" s="11" t="s">
        <v>685</v>
      </c>
      <c r="U168" s="11" t="s">
        <v>693</v>
      </c>
      <c r="V168" s="11" t="s">
        <v>368</v>
      </c>
      <c r="W168" s="26">
        <v>13414136</v>
      </c>
      <c r="X168" s="194">
        <v>1</v>
      </c>
      <c r="Y168" s="26">
        <v>0</v>
      </c>
      <c r="Z168" s="26">
        <v>0</v>
      </c>
      <c r="AA168" s="26">
        <v>0</v>
      </c>
      <c r="AB168" s="26">
        <v>0</v>
      </c>
      <c r="AC168" s="26">
        <v>0</v>
      </c>
      <c r="AD168" s="26">
        <v>0</v>
      </c>
      <c r="AE168" s="26">
        <v>0</v>
      </c>
      <c r="AF168" s="26">
        <v>0</v>
      </c>
      <c r="AG168" s="26">
        <v>0</v>
      </c>
      <c r="AH168" s="26">
        <v>0</v>
      </c>
      <c r="AI168" s="26">
        <v>13414136</v>
      </c>
      <c r="AJ168" s="194">
        <v>1</v>
      </c>
    </row>
    <row r="169" spans="20:36">
      <c r="T169" s="11" t="s">
        <v>685</v>
      </c>
      <c r="U169" s="11"/>
      <c r="V169" s="11" t="s">
        <v>369</v>
      </c>
      <c r="W169" s="26">
        <v>26324899</v>
      </c>
      <c r="X169" s="194">
        <v>1</v>
      </c>
      <c r="Y169" s="26">
        <v>0</v>
      </c>
      <c r="Z169" s="26">
        <v>0</v>
      </c>
      <c r="AA169" s="26">
        <v>0</v>
      </c>
      <c r="AB169" s="26">
        <v>0</v>
      </c>
      <c r="AC169" s="26">
        <v>0</v>
      </c>
      <c r="AD169" s="26">
        <v>0</v>
      </c>
      <c r="AE169" s="26">
        <v>0</v>
      </c>
      <c r="AF169" s="26">
        <v>0</v>
      </c>
      <c r="AG169" s="26">
        <v>0</v>
      </c>
      <c r="AH169" s="26">
        <v>0</v>
      </c>
      <c r="AI169" s="26">
        <v>26324899</v>
      </c>
      <c r="AJ169" s="194">
        <v>1</v>
      </c>
    </row>
    <row r="170" spans="20:36">
      <c r="T170" s="11" t="s">
        <v>997</v>
      </c>
      <c r="U170" s="11" t="s">
        <v>694</v>
      </c>
      <c r="V170" s="11" t="s">
        <v>370</v>
      </c>
      <c r="W170" s="26">
        <v>22600843</v>
      </c>
      <c r="X170" s="194">
        <v>1</v>
      </c>
      <c r="Y170" s="26">
        <v>0</v>
      </c>
      <c r="Z170" s="26">
        <v>0</v>
      </c>
      <c r="AA170" s="26">
        <v>0</v>
      </c>
      <c r="AB170" s="26">
        <v>0</v>
      </c>
      <c r="AC170" s="26">
        <v>631</v>
      </c>
      <c r="AD170" s="26">
        <v>0</v>
      </c>
      <c r="AE170" s="26">
        <v>0</v>
      </c>
      <c r="AF170" s="26">
        <v>0</v>
      </c>
      <c r="AG170" s="26">
        <v>0</v>
      </c>
      <c r="AH170" s="26">
        <v>0</v>
      </c>
      <c r="AI170" s="26">
        <v>22601474</v>
      </c>
      <c r="AJ170" s="194">
        <v>1</v>
      </c>
    </row>
    <row r="171" spans="20:36">
      <c r="T171" s="11" t="s">
        <v>997</v>
      </c>
      <c r="U171" s="11"/>
      <c r="V171" s="11" t="s">
        <v>371</v>
      </c>
      <c r="W171" s="26">
        <v>2690710</v>
      </c>
      <c r="X171" s="194">
        <v>1</v>
      </c>
      <c r="Y171" s="26">
        <v>271364</v>
      </c>
      <c r="Z171" s="26">
        <v>0</v>
      </c>
      <c r="AA171" s="26">
        <v>0</v>
      </c>
      <c r="AB171" s="26">
        <v>0</v>
      </c>
      <c r="AC171" s="26">
        <v>0</v>
      </c>
      <c r="AD171" s="26">
        <v>0</v>
      </c>
      <c r="AE171" s="26">
        <v>0</v>
      </c>
      <c r="AF171" s="26">
        <v>0</v>
      </c>
      <c r="AG171" s="26">
        <v>0</v>
      </c>
      <c r="AH171" s="26">
        <v>0</v>
      </c>
      <c r="AI171" s="26">
        <v>2690710</v>
      </c>
      <c r="AJ171" s="194">
        <v>1</v>
      </c>
    </row>
    <row r="172" spans="20:36">
      <c r="T172" s="11" t="s">
        <v>160</v>
      </c>
      <c r="U172" s="11"/>
      <c r="V172" s="11" t="s">
        <v>372</v>
      </c>
      <c r="W172" s="26">
        <v>6481939</v>
      </c>
      <c r="X172" s="194">
        <v>1</v>
      </c>
      <c r="Y172" s="26">
        <v>145193</v>
      </c>
      <c r="Z172" s="26">
        <v>0</v>
      </c>
      <c r="AA172" s="26">
        <v>0</v>
      </c>
      <c r="AB172" s="26">
        <v>0</v>
      </c>
      <c r="AC172" s="26">
        <v>0</v>
      </c>
      <c r="AD172" s="26">
        <v>0</v>
      </c>
      <c r="AE172" s="26">
        <v>0</v>
      </c>
      <c r="AF172" s="26">
        <v>0</v>
      </c>
      <c r="AG172" s="26">
        <v>0</v>
      </c>
      <c r="AH172" s="26">
        <v>0</v>
      </c>
      <c r="AI172" s="26">
        <v>6481939</v>
      </c>
      <c r="AJ172" s="194">
        <v>1</v>
      </c>
    </row>
    <row r="173" spans="20:36">
      <c r="T173" s="11" t="s">
        <v>160</v>
      </c>
      <c r="U173" s="11"/>
      <c r="V173" s="11" t="s">
        <v>373</v>
      </c>
      <c r="W173" s="26">
        <v>13954766</v>
      </c>
      <c r="X173" s="194">
        <v>1</v>
      </c>
      <c r="Y173" s="26">
        <v>1631187</v>
      </c>
      <c r="Z173" s="26">
        <v>0</v>
      </c>
      <c r="AA173" s="26">
        <v>0</v>
      </c>
      <c r="AB173" s="26">
        <v>0</v>
      </c>
      <c r="AC173" s="26">
        <v>0</v>
      </c>
      <c r="AD173" s="26">
        <v>0</v>
      </c>
      <c r="AE173" s="26">
        <v>0</v>
      </c>
      <c r="AF173" s="26">
        <v>0</v>
      </c>
      <c r="AG173" s="26">
        <v>0</v>
      </c>
      <c r="AH173" s="26">
        <v>0</v>
      </c>
      <c r="AI173" s="26">
        <v>13954766</v>
      </c>
      <c r="AJ173" s="194">
        <v>1</v>
      </c>
    </row>
    <row r="174" spans="20:36">
      <c r="T174" s="11" t="s">
        <v>692</v>
      </c>
      <c r="U174" s="11" t="s">
        <v>696</v>
      </c>
      <c r="V174" s="11" t="s">
        <v>697</v>
      </c>
      <c r="W174" s="26">
        <v>45785828</v>
      </c>
      <c r="X174" s="194">
        <v>1</v>
      </c>
      <c r="Y174" s="26">
        <v>3569</v>
      </c>
      <c r="Z174" s="26">
        <v>0</v>
      </c>
      <c r="AA174" s="26">
        <v>0</v>
      </c>
      <c r="AB174" s="26">
        <v>0</v>
      </c>
      <c r="AC174" s="26">
        <v>0</v>
      </c>
      <c r="AD174" s="26">
        <v>0</v>
      </c>
      <c r="AE174" s="26">
        <v>0</v>
      </c>
      <c r="AF174" s="26">
        <v>0</v>
      </c>
      <c r="AG174" s="26">
        <v>0</v>
      </c>
      <c r="AH174" s="26">
        <v>0</v>
      </c>
      <c r="AI174" s="26">
        <v>45785828</v>
      </c>
      <c r="AJ174" s="194">
        <v>1</v>
      </c>
    </row>
    <row r="175" spans="20:36">
      <c r="T175" s="11" t="s">
        <v>998</v>
      </c>
      <c r="U175" s="11"/>
      <c r="V175" s="11" t="s">
        <v>698</v>
      </c>
      <c r="W175" s="26">
        <v>1966987</v>
      </c>
      <c r="X175" s="194">
        <v>1</v>
      </c>
      <c r="Y175" s="26">
        <v>0</v>
      </c>
      <c r="Z175" s="26">
        <v>0</v>
      </c>
      <c r="AA175" s="26">
        <v>0</v>
      </c>
      <c r="AB175" s="26">
        <v>0</v>
      </c>
      <c r="AC175" s="26">
        <v>0</v>
      </c>
      <c r="AD175" s="26">
        <v>0</v>
      </c>
      <c r="AE175" s="26">
        <v>0</v>
      </c>
      <c r="AF175" s="26">
        <v>0</v>
      </c>
      <c r="AG175" s="26">
        <v>0</v>
      </c>
      <c r="AH175" s="26">
        <v>0</v>
      </c>
      <c r="AI175" s="26">
        <v>1966987</v>
      </c>
      <c r="AJ175" s="194">
        <v>1</v>
      </c>
    </row>
    <row r="176" spans="20:36">
      <c r="T176" s="11" t="s">
        <v>161</v>
      </c>
      <c r="U176" s="11"/>
      <c r="V176" s="11" t="s">
        <v>699</v>
      </c>
      <c r="W176" s="26">
        <v>9909287</v>
      </c>
      <c r="X176" s="194">
        <v>1</v>
      </c>
      <c r="Y176" s="26">
        <v>0</v>
      </c>
      <c r="Z176" s="26">
        <v>0</v>
      </c>
      <c r="AA176" s="26">
        <v>0</v>
      </c>
      <c r="AB176" s="26">
        <v>0</v>
      </c>
      <c r="AC176" s="26">
        <v>0</v>
      </c>
      <c r="AD176" s="26">
        <v>0</v>
      </c>
      <c r="AE176" s="26">
        <v>0</v>
      </c>
      <c r="AF176" s="26">
        <v>0</v>
      </c>
      <c r="AG176" s="26">
        <v>0</v>
      </c>
      <c r="AH176" s="26">
        <v>0</v>
      </c>
      <c r="AI176" s="26">
        <v>9909287</v>
      </c>
      <c r="AJ176" s="194">
        <v>1</v>
      </c>
    </row>
    <row r="177" spans="20:36">
      <c r="T177" s="11" t="s">
        <v>161</v>
      </c>
      <c r="U177" s="11"/>
      <c r="V177" s="11" t="s">
        <v>700</v>
      </c>
      <c r="W177" s="26">
        <v>9928272</v>
      </c>
      <c r="X177" s="194">
        <v>1</v>
      </c>
      <c r="Y177" s="26">
        <v>0</v>
      </c>
      <c r="Z177" s="26">
        <v>0</v>
      </c>
      <c r="AA177" s="26">
        <v>0</v>
      </c>
      <c r="AB177" s="26">
        <v>0</v>
      </c>
      <c r="AC177" s="26">
        <v>0</v>
      </c>
      <c r="AD177" s="26">
        <v>0</v>
      </c>
      <c r="AE177" s="26">
        <v>0</v>
      </c>
      <c r="AF177" s="26">
        <v>0</v>
      </c>
      <c r="AG177" s="26">
        <v>0</v>
      </c>
      <c r="AH177" s="26">
        <v>0</v>
      </c>
      <c r="AI177" s="26">
        <v>9928272</v>
      </c>
      <c r="AJ177" s="194">
        <v>1</v>
      </c>
    </row>
    <row r="178" spans="20:36">
      <c r="T178" s="11" t="s">
        <v>999</v>
      </c>
      <c r="U178" s="11" t="s">
        <v>701</v>
      </c>
      <c r="V178" s="11" t="s">
        <v>702</v>
      </c>
      <c r="W178" s="26">
        <v>4560137</v>
      </c>
      <c r="X178" s="194">
        <v>1</v>
      </c>
      <c r="Y178" s="26">
        <v>128344</v>
      </c>
      <c r="Z178" s="26">
        <v>0</v>
      </c>
      <c r="AA178" s="26">
        <v>0</v>
      </c>
      <c r="AB178" s="26">
        <v>0</v>
      </c>
      <c r="AC178" s="26">
        <v>0</v>
      </c>
      <c r="AD178" s="26">
        <v>0</v>
      </c>
      <c r="AE178" s="26">
        <v>0</v>
      </c>
      <c r="AF178" s="26">
        <v>0</v>
      </c>
      <c r="AG178" s="26">
        <v>0</v>
      </c>
      <c r="AH178" s="26">
        <v>0</v>
      </c>
      <c r="AI178" s="26">
        <v>4560137</v>
      </c>
      <c r="AJ178" s="194">
        <v>1</v>
      </c>
    </row>
    <row r="179" spans="20:36">
      <c r="T179" s="11" t="s">
        <v>695</v>
      </c>
      <c r="U179" s="11" t="s">
        <v>704</v>
      </c>
      <c r="V179" s="11" t="s">
        <v>374</v>
      </c>
      <c r="W179" s="26">
        <v>8631195</v>
      </c>
      <c r="X179" s="194">
        <v>1</v>
      </c>
      <c r="Y179" s="26">
        <v>112000</v>
      </c>
      <c r="Z179" s="26">
        <v>0</v>
      </c>
      <c r="AA179" s="26">
        <v>0</v>
      </c>
      <c r="AB179" s="26">
        <v>0</v>
      </c>
      <c r="AC179" s="26">
        <v>0</v>
      </c>
      <c r="AD179" s="26">
        <v>0</v>
      </c>
      <c r="AE179" s="26">
        <v>0</v>
      </c>
      <c r="AF179" s="26">
        <v>0</v>
      </c>
      <c r="AG179" s="26">
        <v>0</v>
      </c>
      <c r="AH179" s="26">
        <v>0</v>
      </c>
      <c r="AI179" s="26">
        <v>8631195</v>
      </c>
      <c r="AJ179" s="194">
        <v>1</v>
      </c>
    </row>
    <row r="180" spans="20:36">
      <c r="T180" s="11" t="s">
        <v>695</v>
      </c>
      <c r="U180" s="11"/>
      <c r="V180" s="11" t="s">
        <v>705</v>
      </c>
      <c r="W180" s="26">
        <v>1564564</v>
      </c>
      <c r="X180" s="194">
        <v>1</v>
      </c>
      <c r="Y180" s="26">
        <v>71</v>
      </c>
      <c r="Z180" s="26">
        <v>0</v>
      </c>
      <c r="AA180" s="26">
        <v>0</v>
      </c>
      <c r="AB180" s="26">
        <v>0</v>
      </c>
      <c r="AC180" s="26">
        <v>0</v>
      </c>
      <c r="AD180" s="26">
        <v>0</v>
      </c>
      <c r="AE180" s="26">
        <v>0</v>
      </c>
      <c r="AF180" s="26">
        <v>0</v>
      </c>
      <c r="AG180" s="26">
        <v>0</v>
      </c>
      <c r="AH180" s="26">
        <v>0</v>
      </c>
      <c r="AI180" s="26">
        <v>1564564</v>
      </c>
      <c r="AJ180" s="194">
        <v>1</v>
      </c>
    </row>
    <row r="181" spans="20:36">
      <c r="T181" s="11" t="s">
        <v>163</v>
      </c>
      <c r="U181" s="11"/>
      <c r="V181" s="11" t="s">
        <v>375</v>
      </c>
      <c r="W181" s="26">
        <v>8095138</v>
      </c>
      <c r="X181" s="194">
        <v>1</v>
      </c>
      <c r="Y181" s="26">
        <v>881900</v>
      </c>
      <c r="Z181" s="26">
        <v>0</v>
      </c>
      <c r="AA181" s="26">
        <v>0</v>
      </c>
      <c r="AB181" s="26">
        <v>0</v>
      </c>
      <c r="AC181" s="26">
        <v>0</v>
      </c>
      <c r="AD181" s="26">
        <v>0</v>
      </c>
      <c r="AE181" s="26">
        <v>0</v>
      </c>
      <c r="AF181" s="26">
        <v>0</v>
      </c>
      <c r="AG181" s="26">
        <v>0</v>
      </c>
      <c r="AH181" s="26">
        <v>0</v>
      </c>
      <c r="AI181" s="26">
        <v>8095138</v>
      </c>
      <c r="AJ181" s="194">
        <v>1</v>
      </c>
    </row>
    <row r="182" spans="20:36">
      <c r="T182" s="11" t="s">
        <v>163</v>
      </c>
      <c r="U182" s="11"/>
      <c r="V182" s="11" t="s">
        <v>706</v>
      </c>
      <c r="W182" s="26">
        <v>5979749</v>
      </c>
      <c r="X182" s="194">
        <v>1</v>
      </c>
      <c r="Y182" s="26">
        <v>277</v>
      </c>
      <c r="Z182" s="26">
        <v>0</v>
      </c>
      <c r="AA182" s="26">
        <v>0</v>
      </c>
      <c r="AB182" s="26">
        <v>0</v>
      </c>
      <c r="AC182" s="26">
        <v>0</v>
      </c>
      <c r="AD182" s="26">
        <v>0</v>
      </c>
      <c r="AE182" s="26">
        <v>0</v>
      </c>
      <c r="AF182" s="26">
        <v>0</v>
      </c>
      <c r="AG182" s="26">
        <v>0</v>
      </c>
      <c r="AH182" s="26">
        <v>0</v>
      </c>
      <c r="AI182" s="26">
        <v>5979749</v>
      </c>
      <c r="AJ182" s="194">
        <v>1</v>
      </c>
    </row>
    <row r="183" spans="20:36">
      <c r="T183" s="11" t="s">
        <v>163</v>
      </c>
      <c r="U183" s="11"/>
      <c r="V183" s="11" t="s">
        <v>376</v>
      </c>
      <c r="W183" s="26">
        <v>5602182</v>
      </c>
      <c r="X183" s="194">
        <v>1</v>
      </c>
      <c r="Y183" s="26">
        <v>8</v>
      </c>
      <c r="Z183" s="26">
        <v>0</v>
      </c>
      <c r="AA183" s="26">
        <v>0</v>
      </c>
      <c r="AB183" s="26">
        <v>0</v>
      </c>
      <c r="AC183" s="26">
        <v>0</v>
      </c>
      <c r="AD183" s="26">
        <v>0</v>
      </c>
      <c r="AE183" s="26">
        <v>0</v>
      </c>
      <c r="AF183" s="26">
        <v>0</v>
      </c>
      <c r="AG183" s="26">
        <v>0</v>
      </c>
      <c r="AH183" s="26">
        <v>0</v>
      </c>
      <c r="AI183" s="26">
        <v>5602182</v>
      </c>
      <c r="AJ183" s="194">
        <v>1</v>
      </c>
    </row>
    <row r="184" spans="20:36">
      <c r="T184" s="11" t="s">
        <v>163</v>
      </c>
      <c r="U184" s="11"/>
      <c r="V184" s="11" t="s">
        <v>707</v>
      </c>
      <c r="W184" s="26">
        <v>48699072</v>
      </c>
      <c r="X184" s="194">
        <v>1</v>
      </c>
      <c r="Y184" s="26">
        <v>2789039</v>
      </c>
      <c r="Z184" s="26">
        <v>0</v>
      </c>
      <c r="AA184" s="26">
        <v>0</v>
      </c>
      <c r="AB184" s="26">
        <v>0</v>
      </c>
      <c r="AC184" s="26">
        <v>0</v>
      </c>
      <c r="AD184" s="26">
        <v>0</v>
      </c>
      <c r="AE184" s="26">
        <v>0</v>
      </c>
      <c r="AF184" s="26">
        <v>0</v>
      </c>
      <c r="AG184" s="26">
        <v>0</v>
      </c>
      <c r="AH184" s="26">
        <v>0</v>
      </c>
      <c r="AI184" s="26">
        <v>48699072</v>
      </c>
      <c r="AJ184" s="194">
        <v>1</v>
      </c>
    </row>
    <row r="185" spans="20:36">
      <c r="T185" s="11" t="s">
        <v>703</v>
      </c>
      <c r="U185" s="11" t="s">
        <v>708</v>
      </c>
      <c r="V185" s="11" t="s">
        <v>709</v>
      </c>
      <c r="W185" s="26">
        <v>5673474</v>
      </c>
      <c r="X185" s="194">
        <v>1</v>
      </c>
      <c r="Y185" s="26">
        <v>597564</v>
      </c>
      <c r="Z185" s="26">
        <v>0</v>
      </c>
      <c r="AA185" s="26">
        <v>0</v>
      </c>
      <c r="AB185" s="26">
        <v>0</v>
      </c>
      <c r="AC185" s="26">
        <v>0</v>
      </c>
      <c r="AD185" s="26">
        <v>0</v>
      </c>
      <c r="AE185" s="26">
        <v>0</v>
      </c>
      <c r="AF185" s="26">
        <v>0</v>
      </c>
      <c r="AG185" s="26">
        <v>0</v>
      </c>
      <c r="AH185" s="26">
        <v>0</v>
      </c>
      <c r="AI185" s="26">
        <v>5673474</v>
      </c>
      <c r="AJ185" s="194">
        <v>1</v>
      </c>
    </row>
    <row r="186" spans="20:36">
      <c r="T186" s="11" t="s">
        <v>703</v>
      </c>
      <c r="U186" s="11"/>
      <c r="V186" s="11" t="s">
        <v>710</v>
      </c>
      <c r="W186" s="26">
        <v>28001339</v>
      </c>
      <c r="X186" s="194">
        <v>1</v>
      </c>
      <c r="Y186" s="26">
        <v>447086</v>
      </c>
      <c r="Z186" s="26">
        <v>0</v>
      </c>
      <c r="AA186" s="26">
        <v>0</v>
      </c>
      <c r="AB186" s="26">
        <v>0</v>
      </c>
      <c r="AC186" s="26">
        <v>0</v>
      </c>
      <c r="AD186" s="26">
        <v>0</v>
      </c>
      <c r="AE186" s="26">
        <v>0</v>
      </c>
      <c r="AF186" s="26">
        <v>0</v>
      </c>
      <c r="AG186" s="26">
        <v>0</v>
      </c>
      <c r="AH186" s="26">
        <v>0</v>
      </c>
      <c r="AI186" s="26">
        <v>28001339</v>
      </c>
      <c r="AJ186" s="194">
        <v>1</v>
      </c>
    </row>
    <row r="187" spans="20:36">
      <c r="T187" s="11" t="s">
        <v>164</v>
      </c>
      <c r="U187" s="11"/>
      <c r="V187" s="11" t="s">
        <v>711</v>
      </c>
      <c r="W187" s="26">
        <v>5267296</v>
      </c>
      <c r="X187" s="194">
        <v>1</v>
      </c>
      <c r="Y187" s="26">
        <v>2746</v>
      </c>
      <c r="Z187" s="26">
        <v>0</v>
      </c>
      <c r="AA187" s="26">
        <v>0</v>
      </c>
      <c r="AB187" s="26">
        <v>0</v>
      </c>
      <c r="AC187" s="26">
        <v>0</v>
      </c>
      <c r="AD187" s="26">
        <v>0</v>
      </c>
      <c r="AE187" s="26">
        <v>0</v>
      </c>
      <c r="AF187" s="26">
        <v>0</v>
      </c>
      <c r="AG187" s="26">
        <v>0</v>
      </c>
      <c r="AH187" s="26">
        <v>0</v>
      </c>
      <c r="AI187" s="26">
        <v>5267296</v>
      </c>
      <c r="AJ187" s="194">
        <v>1</v>
      </c>
    </row>
    <row r="188" spans="20:36">
      <c r="T188" s="11" t="s">
        <v>164</v>
      </c>
      <c r="U188" s="11"/>
      <c r="V188" s="11" t="s">
        <v>712</v>
      </c>
      <c r="W188" s="26">
        <v>9850838</v>
      </c>
      <c r="X188" s="194">
        <v>1</v>
      </c>
      <c r="Y188" s="26">
        <v>211675</v>
      </c>
      <c r="Z188" s="26">
        <v>0</v>
      </c>
      <c r="AA188" s="26">
        <v>0</v>
      </c>
      <c r="AB188" s="26">
        <v>0</v>
      </c>
      <c r="AC188" s="26">
        <v>0</v>
      </c>
      <c r="AD188" s="26">
        <v>0</v>
      </c>
      <c r="AE188" s="26">
        <v>0</v>
      </c>
      <c r="AF188" s="26">
        <v>0</v>
      </c>
      <c r="AG188" s="26">
        <v>0</v>
      </c>
      <c r="AH188" s="26">
        <v>0</v>
      </c>
      <c r="AI188" s="26">
        <v>9850838</v>
      </c>
      <c r="AJ188" s="194">
        <v>1</v>
      </c>
    </row>
    <row r="189" spans="20:36">
      <c r="T189" s="11" t="s">
        <v>164</v>
      </c>
      <c r="U189" s="11"/>
      <c r="V189" s="11" t="s">
        <v>274</v>
      </c>
      <c r="W189" s="26">
        <v>7288326</v>
      </c>
      <c r="X189" s="194">
        <v>1</v>
      </c>
      <c r="Y189" s="26">
        <v>16113</v>
      </c>
      <c r="Z189" s="26">
        <v>990</v>
      </c>
      <c r="AA189" s="26">
        <v>0</v>
      </c>
      <c r="AB189" s="26">
        <v>0</v>
      </c>
      <c r="AC189" s="26">
        <v>331</v>
      </c>
      <c r="AD189" s="26">
        <v>0</v>
      </c>
      <c r="AE189" s="26">
        <v>0</v>
      </c>
      <c r="AF189" s="26">
        <v>0</v>
      </c>
      <c r="AG189" s="26">
        <v>20</v>
      </c>
      <c r="AH189" s="26">
        <v>0</v>
      </c>
      <c r="AI189" s="26">
        <v>7289667</v>
      </c>
      <c r="AJ189" s="194">
        <v>1</v>
      </c>
    </row>
    <row r="190" spans="20:36">
      <c r="T190" s="11" t="s">
        <v>165</v>
      </c>
      <c r="U190" s="11" t="s">
        <v>713</v>
      </c>
      <c r="V190" s="11" t="s">
        <v>714</v>
      </c>
      <c r="W190" s="26">
        <v>1463403</v>
      </c>
      <c r="X190" s="194">
        <v>1</v>
      </c>
      <c r="Y190" s="26">
        <v>0</v>
      </c>
      <c r="Z190" s="26">
        <v>0</v>
      </c>
      <c r="AA190" s="26">
        <v>0</v>
      </c>
      <c r="AB190" s="26">
        <v>0</v>
      </c>
      <c r="AC190" s="26">
        <v>0</v>
      </c>
      <c r="AD190" s="26">
        <v>0</v>
      </c>
      <c r="AE190" s="26">
        <v>0</v>
      </c>
      <c r="AF190" s="26">
        <v>0</v>
      </c>
      <c r="AG190" s="26">
        <v>0</v>
      </c>
      <c r="AH190" s="26">
        <v>0</v>
      </c>
      <c r="AI190" s="26">
        <v>1463403</v>
      </c>
      <c r="AJ190" s="194">
        <v>1</v>
      </c>
    </row>
    <row r="191" spans="20:36">
      <c r="T191" s="11" t="s">
        <v>166</v>
      </c>
      <c r="U191" s="11" t="s">
        <v>715</v>
      </c>
      <c r="V191" s="11" t="s">
        <v>716</v>
      </c>
      <c r="W191" s="26">
        <v>4743636</v>
      </c>
      <c r="X191" s="194">
        <v>1</v>
      </c>
      <c r="Y191" s="26">
        <v>50648</v>
      </c>
      <c r="Z191" s="26">
        <v>59083</v>
      </c>
      <c r="AA191" s="26">
        <v>58732</v>
      </c>
      <c r="AB191" s="26">
        <v>8446</v>
      </c>
      <c r="AC191" s="26">
        <v>34103</v>
      </c>
      <c r="AD191" s="26">
        <v>12584</v>
      </c>
      <c r="AE191" s="26">
        <v>11932</v>
      </c>
      <c r="AF191" s="26">
        <v>1767</v>
      </c>
      <c r="AG191" s="26">
        <v>17333</v>
      </c>
      <c r="AH191" s="26">
        <v>64695</v>
      </c>
      <c r="AI191" s="26">
        <v>5012311</v>
      </c>
      <c r="AJ191" s="194">
        <v>1</v>
      </c>
    </row>
  </sheetData>
  <mergeCells count="21">
    <mergeCell ref="BK3:BM3"/>
    <mergeCell ref="BN3:BP3"/>
    <mergeCell ref="AL3:AL4"/>
    <mergeCell ref="AM3:AM4"/>
    <mergeCell ref="AN3:AN4"/>
    <mergeCell ref="AO3:AP3"/>
    <mergeCell ref="AQ3:AW3"/>
    <mergeCell ref="AX3:AX4"/>
    <mergeCell ref="AY3:AY4"/>
    <mergeCell ref="G3:H3"/>
    <mergeCell ref="I3:J3"/>
    <mergeCell ref="T3:T4"/>
    <mergeCell ref="W3:W4"/>
    <mergeCell ref="X3:X4"/>
    <mergeCell ref="V3:V4"/>
    <mergeCell ref="U3:U4"/>
    <mergeCell ref="AI3:AI4"/>
    <mergeCell ref="Y3:Y4"/>
    <mergeCell ref="Z3:AA3"/>
    <mergeCell ref="AB3:AH3"/>
    <mergeCell ref="AJ3:AJ4"/>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42"/>
  <sheetViews>
    <sheetView zoomScaleNormal="100" workbookViewId="0">
      <pane xSplit="2" ySplit="3" topLeftCell="C4" activePane="bottomRight" state="frozen"/>
      <selection pane="topRight" activeCell="C1" sqref="C1"/>
      <selection pane="bottomLeft" activeCell="A4" sqref="A4"/>
      <selection pane="bottomRight"/>
    </sheetView>
  </sheetViews>
  <sheetFormatPr defaultColWidth="9" defaultRowHeight="15"/>
  <cols>
    <col min="1" max="1" width="9" style="1"/>
    <col min="2" max="2" width="24.44140625" style="1" bestFit="1" customWidth="1"/>
    <col min="3" max="63" width="9" style="1"/>
    <col min="64" max="64" width="9" style="14"/>
    <col min="65" max="96" width="9" style="1"/>
    <col min="97" max="97" width="10" style="1" bestFit="1" customWidth="1"/>
    <col min="98" max="16384" width="9" style="1"/>
  </cols>
  <sheetData>
    <row r="1" spans="1:125" ht="37.799999999999997">
      <c r="C1" s="104" t="s">
        <v>417</v>
      </c>
      <c r="D1" s="104" t="s">
        <v>417</v>
      </c>
      <c r="E1" s="104" t="s">
        <v>417</v>
      </c>
      <c r="F1" s="104" t="s">
        <v>417</v>
      </c>
      <c r="G1" s="104" t="s">
        <v>417</v>
      </c>
      <c r="H1" s="104" t="s">
        <v>417</v>
      </c>
      <c r="I1" s="104" t="s">
        <v>417</v>
      </c>
      <c r="J1" s="104" t="s">
        <v>417</v>
      </c>
      <c r="K1" s="104" t="s">
        <v>417</v>
      </c>
      <c r="L1" s="104" t="s">
        <v>417</v>
      </c>
      <c r="M1" s="104" t="s">
        <v>417</v>
      </c>
      <c r="N1" s="104" t="s">
        <v>417</v>
      </c>
      <c r="O1" s="104" t="s">
        <v>417</v>
      </c>
      <c r="P1" s="104" t="s">
        <v>417</v>
      </c>
      <c r="Q1" s="104" t="s">
        <v>417</v>
      </c>
      <c r="R1" s="104" t="s">
        <v>417</v>
      </c>
      <c r="S1" s="104" t="s">
        <v>417</v>
      </c>
      <c r="T1" s="104" t="s">
        <v>417</v>
      </c>
      <c r="U1" s="104" t="s">
        <v>417</v>
      </c>
      <c r="V1" s="104" t="s">
        <v>417</v>
      </c>
      <c r="W1" s="104" t="s">
        <v>417</v>
      </c>
      <c r="X1" s="104" t="s">
        <v>417</v>
      </c>
      <c r="Y1" s="104" t="s">
        <v>417</v>
      </c>
      <c r="Z1" s="104" t="s">
        <v>417</v>
      </c>
      <c r="AA1" s="104" t="s">
        <v>417</v>
      </c>
      <c r="AB1" s="104" t="s">
        <v>417</v>
      </c>
      <c r="AC1" s="104" t="s">
        <v>417</v>
      </c>
      <c r="AD1" s="104" t="s">
        <v>417</v>
      </c>
      <c r="AE1" s="104" t="s">
        <v>417</v>
      </c>
      <c r="AF1" s="104" t="s">
        <v>417</v>
      </c>
      <c r="AG1" s="104" t="s">
        <v>417</v>
      </c>
      <c r="AH1" s="104" t="s">
        <v>417</v>
      </c>
      <c r="AI1" s="104" t="s">
        <v>417</v>
      </c>
      <c r="AJ1" s="104" t="s">
        <v>417</v>
      </c>
      <c r="AK1" s="125" t="s">
        <v>517</v>
      </c>
      <c r="AL1" s="125" t="s">
        <v>517</v>
      </c>
      <c r="AM1" s="105" t="s">
        <v>497</v>
      </c>
      <c r="AN1" s="105" t="s">
        <v>497</v>
      </c>
      <c r="AO1" s="105" t="s">
        <v>497</v>
      </c>
      <c r="AP1" s="105" t="s">
        <v>497</v>
      </c>
      <c r="AQ1" s="105" t="s">
        <v>497</v>
      </c>
      <c r="AR1" s="105" t="s">
        <v>497</v>
      </c>
      <c r="AS1" s="105" t="s">
        <v>497</v>
      </c>
      <c r="AT1" s="105" t="s">
        <v>497</v>
      </c>
      <c r="AU1" s="105" t="s">
        <v>497</v>
      </c>
      <c r="AV1" s="105" t="s">
        <v>497</v>
      </c>
      <c r="AW1" s="105" t="s">
        <v>497</v>
      </c>
      <c r="AX1" s="105" t="s">
        <v>497</v>
      </c>
      <c r="AY1" s="105" t="s">
        <v>497</v>
      </c>
      <c r="AZ1" s="105" t="s">
        <v>497</v>
      </c>
      <c r="BA1" s="105" t="s">
        <v>497</v>
      </c>
      <c r="BB1" s="105" t="s">
        <v>497</v>
      </c>
      <c r="BC1" s="105" t="s">
        <v>497</v>
      </c>
      <c r="BD1" s="105" t="s">
        <v>497</v>
      </c>
      <c r="BE1" s="105" t="s">
        <v>497</v>
      </c>
      <c r="BF1" s="105" t="s">
        <v>497</v>
      </c>
      <c r="BG1" s="105" t="s">
        <v>497</v>
      </c>
      <c r="BH1" s="105" t="s">
        <v>497</v>
      </c>
      <c r="BI1" s="105" t="s">
        <v>497</v>
      </c>
      <c r="BJ1" s="105" t="s">
        <v>497</v>
      </c>
      <c r="BK1" s="105" t="s">
        <v>497</v>
      </c>
      <c r="BL1" s="105" t="s">
        <v>497</v>
      </c>
      <c r="BM1" s="105" t="s">
        <v>497</v>
      </c>
      <c r="BN1" s="105" t="s">
        <v>497</v>
      </c>
      <c r="BO1" s="105" t="s">
        <v>497</v>
      </c>
      <c r="BP1" s="105" t="s">
        <v>497</v>
      </c>
      <c r="BQ1" s="105" t="s">
        <v>497</v>
      </c>
      <c r="BR1" s="105" t="s">
        <v>497</v>
      </c>
      <c r="BS1" s="105" t="s">
        <v>497</v>
      </c>
      <c r="BT1" s="105" t="s">
        <v>497</v>
      </c>
      <c r="BU1" s="105" t="s">
        <v>497</v>
      </c>
      <c r="BV1" s="105" t="s">
        <v>497</v>
      </c>
      <c r="BW1" s="105" t="s">
        <v>500</v>
      </c>
      <c r="BX1" s="105" t="s">
        <v>500</v>
      </c>
      <c r="BY1" s="105" t="s">
        <v>500</v>
      </c>
      <c r="BZ1" s="105" t="s">
        <v>500</v>
      </c>
      <c r="CA1" s="105" t="s">
        <v>500</v>
      </c>
      <c r="CB1" s="105" t="s">
        <v>500</v>
      </c>
      <c r="CC1" s="105" t="s">
        <v>500</v>
      </c>
      <c r="CD1" s="105" t="s">
        <v>500</v>
      </c>
      <c r="CE1" s="105" t="s">
        <v>500</v>
      </c>
      <c r="CF1" s="105" t="s">
        <v>500</v>
      </c>
      <c r="CG1" s="105" t="s">
        <v>500</v>
      </c>
      <c r="CH1" s="105" t="s">
        <v>500</v>
      </c>
      <c r="CI1" s="105" t="s">
        <v>500</v>
      </c>
      <c r="CJ1" s="105" t="s">
        <v>500</v>
      </c>
      <c r="CK1" s="105" t="s">
        <v>500</v>
      </c>
      <c r="CL1" s="105" t="s">
        <v>500</v>
      </c>
      <c r="CM1" s="105" t="s">
        <v>500</v>
      </c>
      <c r="CN1" s="105" t="s">
        <v>500</v>
      </c>
      <c r="CO1" s="105" t="s">
        <v>500</v>
      </c>
      <c r="CP1" s="105" t="s">
        <v>500</v>
      </c>
      <c r="CQ1" s="105" t="s">
        <v>500</v>
      </c>
      <c r="CR1" s="105" t="s">
        <v>500</v>
      </c>
      <c r="CS1" s="105" t="s">
        <v>500</v>
      </c>
      <c r="CT1" s="105" t="s">
        <v>500</v>
      </c>
      <c r="CU1" s="105" t="s">
        <v>500</v>
      </c>
      <c r="CV1" s="105" t="s">
        <v>500</v>
      </c>
      <c r="CW1" s="105" t="s">
        <v>500</v>
      </c>
      <c r="CX1" s="105" t="s">
        <v>500</v>
      </c>
      <c r="CY1" s="105" t="s">
        <v>500</v>
      </c>
      <c r="CZ1" s="105" t="s">
        <v>500</v>
      </c>
      <c r="DA1" s="105" t="s">
        <v>500</v>
      </c>
      <c r="DB1" s="105" t="s">
        <v>500</v>
      </c>
      <c r="DC1" s="105" t="s">
        <v>500</v>
      </c>
      <c r="DD1" s="105" t="s">
        <v>500</v>
      </c>
      <c r="DE1" s="105" t="s">
        <v>500</v>
      </c>
      <c r="DF1" s="105" t="s">
        <v>500</v>
      </c>
      <c r="DG1" s="106" t="s">
        <v>406</v>
      </c>
      <c r="DH1" s="106" t="s">
        <v>406</v>
      </c>
      <c r="DI1" s="106" t="s">
        <v>406</v>
      </c>
      <c r="DJ1" s="106" t="s">
        <v>406</v>
      </c>
      <c r="DK1" s="106" t="s">
        <v>406</v>
      </c>
      <c r="DL1" s="106" t="s">
        <v>406</v>
      </c>
      <c r="DM1" s="106" t="s">
        <v>406</v>
      </c>
      <c r="DN1" s="106" t="s">
        <v>406</v>
      </c>
      <c r="DO1" s="106" t="s">
        <v>406</v>
      </c>
      <c r="DP1" s="106" t="s">
        <v>406</v>
      </c>
      <c r="DQ1" s="106" t="s">
        <v>406</v>
      </c>
      <c r="DR1" s="106" t="s">
        <v>406</v>
      </c>
      <c r="DS1" s="106" t="s">
        <v>406</v>
      </c>
      <c r="DT1" s="106" t="s">
        <v>406</v>
      </c>
      <c r="DU1" s="106" t="s">
        <v>406</v>
      </c>
    </row>
    <row r="2" spans="1:125" ht="15.75" customHeight="1">
      <c r="A2" s="1" t="s">
        <v>194</v>
      </c>
      <c r="C2" s="332" t="s">
        <v>202</v>
      </c>
      <c r="D2" s="338" t="s">
        <v>415</v>
      </c>
      <c r="E2" s="332" t="s">
        <v>201</v>
      </c>
      <c r="F2" s="333" t="s">
        <v>416</v>
      </c>
      <c r="G2" s="334"/>
      <c r="H2" s="334"/>
      <c r="I2" s="334"/>
      <c r="J2" s="334"/>
      <c r="K2" s="334"/>
      <c r="L2" s="334"/>
      <c r="M2" s="334"/>
      <c r="N2" s="335"/>
      <c r="O2" s="331" t="s">
        <v>188</v>
      </c>
      <c r="P2" s="331"/>
      <c r="Q2" s="331"/>
      <c r="R2" s="331"/>
      <c r="S2" s="331"/>
      <c r="T2" s="331"/>
      <c r="U2" s="331"/>
      <c r="V2" s="331"/>
      <c r="W2" s="331"/>
      <c r="X2" s="332" t="s">
        <v>35</v>
      </c>
      <c r="Y2" s="332" t="s">
        <v>189</v>
      </c>
      <c r="Z2" s="332" t="s">
        <v>37</v>
      </c>
      <c r="AA2" s="332" t="s">
        <v>203</v>
      </c>
      <c r="AB2" s="332" t="s">
        <v>195</v>
      </c>
      <c r="AC2" s="332" t="s">
        <v>38</v>
      </c>
      <c r="AD2" s="332" t="s">
        <v>39</v>
      </c>
      <c r="AE2" s="331" t="s">
        <v>197</v>
      </c>
      <c r="AF2" s="331"/>
      <c r="AG2" s="331"/>
      <c r="AH2" s="331" t="s">
        <v>198</v>
      </c>
      <c r="AI2" s="331"/>
      <c r="AJ2" s="331"/>
      <c r="AK2" s="336" t="s">
        <v>516</v>
      </c>
      <c r="AL2" s="337"/>
      <c r="AM2" s="332" t="s">
        <v>202</v>
      </c>
      <c r="AN2" s="332" t="s">
        <v>415</v>
      </c>
      <c r="AO2" s="332" t="s">
        <v>201</v>
      </c>
      <c r="AP2" s="333" t="s">
        <v>416</v>
      </c>
      <c r="AQ2" s="334"/>
      <c r="AR2" s="334"/>
      <c r="AS2" s="334"/>
      <c r="AT2" s="334"/>
      <c r="AU2" s="334"/>
      <c r="AV2" s="334"/>
      <c r="AW2" s="334"/>
      <c r="AX2" s="335"/>
      <c r="AY2" s="333" t="s">
        <v>188</v>
      </c>
      <c r="AZ2" s="334"/>
      <c r="BA2" s="334"/>
      <c r="BB2" s="334"/>
      <c r="BC2" s="334"/>
      <c r="BD2" s="334"/>
      <c r="BE2" s="334"/>
      <c r="BF2" s="334"/>
      <c r="BG2" s="335"/>
      <c r="BH2" s="332" t="s">
        <v>35</v>
      </c>
      <c r="BI2" s="332" t="s">
        <v>189</v>
      </c>
      <c r="BJ2" s="332" t="s">
        <v>37</v>
      </c>
      <c r="BK2" s="332" t="s">
        <v>203</v>
      </c>
      <c r="BL2" s="332" t="s">
        <v>195</v>
      </c>
      <c r="BM2" s="332" t="s">
        <v>38</v>
      </c>
      <c r="BN2" s="332" t="s">
        <v>39</v>
      </c>
      <c r="BO2" s="331" t="s">
        <v>197</v>
      </c>
      <c r="BP2" s="331"/>
      <c r="BQ2" s="331"/>
      <c r="BR2" s="331" t="s">
        <v>198</v>
      </c>
      <c r="BS2" s="331"/>
      <c r="BT2" s="331"/>
      <c r="BU2" s="336" t="s">
        <v>516</v>
      </c>
      <c r="BV2" s="337"/>
      <c r="BW2" s="332" t="s">
        <v>202</v>
      </c>
      <c r="BX2" s="332" t="s">
        <v>415</v>
      </c>
      <c r="BY2" s="332" t="s">
        <v>201</v>
      </c>
      <c r="BZ2" s="333" t="s">
        <v>416</v>
      </c>
      <c r="CA2" s="334"/>
      <c r="CB2" s="334"/>
      <c r="CC2" s="334"/>
      <c r="CD2" s="334"/>
      <c r="CE2" s="334"/>
      <c r="CF2" s="334"/>
      <c r="CG2" s="334"/>
      <c r="CH2" s="335"/>
      <c r="CI2" s="333" t="s">
        <v>188</v>
      </c>
      <c r="CJ2" s="334"/>
      <c r="CK2" s="334"/>
      <c r="CL2" s="334"/>
      <c r="CM2" s="334"/>
      <c r="CN2" s="334"/>
      <c r="CO2" s="334"/>
      <c r="CP2" s="334"/>
      <c r="CQ2" s="335"/>
      <c r="CR2" s="332" t="s">
        <v>35</v>
      </c>
      <c r="CS2" s="332" t="s">
        <v>189</v>
      </c>
      <c r="CT2" s="332" t="s">
        <v>37</v>
      </c>
      <c r="CU2" s="332" t="s">
        <v>203</v>
      </c>
      <c r="CV2" s="332" t="s">
        <v>195</v>
      </c>
      <c r="CW2" s="332" t="s">
        <v>38</v>
      </c>
      <c r="CX2" s="332" t="s">
        <v>39</v>
      </c>
      <c r="CY2" s="331" t="s">
        <v>197</v>
      </c>
      <c r="CZ2" s="331"/>
      <c r="DA2" s="331"/>
      <c r="DB2" s="331" t="s">
        <v>198</v>
      </c>
      <c r="DC2" s="331"/>
      <c r="DD2" s="331"/>
      <c r="DE2" s="336" t="s">
        <v>516</v>
      </c>
      <c r="DF2" s="337"/>
      <c r="DG2" s="332" t="s">
        <v>35</v>
      </c>
      <c r="DH2" s="332" t="s">
        <v>189</v>
      </c>
      <c r="DI2" s="332" t="s">
        <v>37</v>
      </c>
      <c r="DJ2" s="332" t="s">
        <v>203</v>
      </c>
      <c r="DK2" s="332" t="s">
        <v>195</v>
      </c>
      <c r="DL2" s="332" t="s">
        <v>38</v>
      </c>
      <c r="DM2" s="332" t="s">
        <v>39</v>
      </c>
      <c r="DN2" s="331" t="s">
        <v>197</v>
      </c>
      <c r="DO2" s="331"/>
      <c r="DP2" s="331"/>
      <c r="DQ2" s="333" t="s">
        <v>198</v>
      </c>
      <c r="DR2" s="334"/>
      <c r="DS2" s="335"/>
      <c r="DT2" s="336" t="s">
        <v>516</v>
      </c>
      <c r="DU2" s="337"/>
    </row>
    <row r="3" spans="1:125" ht="60">
      <c r="C3" s="332"/>
      <c r="D3" s="339"/>
      <c r="E3" s="332"/>
      <c r="F3" s="117" t="s">
        <v>43</v>
      </c>
      <c r="G3" s="117" t="s">
        <v>185</v>
      </c>
      <c r="H3" s="117" t="s">
        <v>522</v>
      </c>
      <c r="I3" s="117" t="s">
        <v>523</v>
      </c>
      <c r="J3" s="117" t="s">
        <v>524</v>
      </c>
      <c r="K3" s="117" t="s">
        <v>525</v>
      </c>
      <c r="L3" s="117" t="s">
        <v>526</v>
      </c>
      <c r="M3" s="117" t="s">
        <v>527</v>
      </c>
      <c r="N3" s="117" t="s">
        <v>186</v>
      </c>
      <c r="O3" s="117" t="s">
        <v>43</v>
      </c>
      <c r="P3" s="117" t="s">
        <v>185</v>
      </c>
      <c r="Q3" s="117" t="s">
        <v>522</v>
      </c>
      <c r="R3" s="117" t="s">
        <v>523</v>
      </c>
      <c r="S3" s="117" t="s">
        <v>524</v>
      </c>
      <c r="T3" s="117" t="s">
        <v>525</v>
      </c>
      <c r="U3" s="117" t="s">
        <v>526</v>
      </c>
      <c r="V3" s="117" t="s">
        <v>527</v>
      </c>
      <c r="W3" s="117" t="s">
        <v>186</v>
      </c>
      <c r="X3" s="332"/>
      <c r="Y3" s="332"/>
      <c r="Z3" s="332"/>
      <c r="AA3" s="332"/>
      <c r="AB3" s="332"/>
      <c r="AC3" s="332"/>
      <c r="AD3" s="332"/>
      <c r="AE3" s="103" t="s">
        <v>199</v>
      </c>
      <c r="AF3" s="103" t="s">
        <v>200</v>
      </c>
      <c r="AG3" s="103" t="s">
        <v>204</v>
      </c>
      <c r="AH3" s="103" t="s">
        <v>199</v>
      </c>
      <c r="AI3" s="103" t="s">
        <v>200</v>
      </c>
      <c r="AJ3" s="103" t="s">
        <v>204</v>
      </c>
      <c r="AK3" s="117" t="s">
        <v>984</v>
      </c>
      <c r="AL3" s="117" t="s">
        <v>985</v>
      </c>
      <c r="AM3" s="332"/>
      <c r="AN3" s="332"/>
      <c r="AO3" s="332"/>
      <c r="AP3" s="117" t="s">
        <v>43</v>
      </c>
      <c r="AQ3" s="117" t="s">
        <v>185</v>
      </c>
      <c r="AR3" s="117" t="s">
        <v>522</v>
      </c>
      <c r="AS3" s="117" t="s">
        <v>523</v>
      </c>
      <c r="AT3" s="117" t="s">
        <v>524</v>
      </c>
      <c r="AU3" s="117" t="s">
        <v>525</v>
      </c>
      <c r="AV3" s="117" t="s">
        <v>526</v>
      </c>
      <c r="AW3" s="117" t="s">
        <v>527</v>
      </c>
      <c r="AX3" s="117" t="s">
        <v>186</v>
      </c>
      <c r="AY3" s="117" t="s">
        <v>43</v>
      </c>
      <c r="AZ3" s="117" t="s">
        <v>185</v>
      </c>
      <c r="BA3" s="117" t="s">
        <v>522</v>
      </c>
      <c r="BB3" s="117" t="s">
        <v>523</v>
      </c>
      <c r="BC3" s="117" t="s">
        <v>524</v>
      </c>
      <c r="BD3" s="117" t="s">
        <v>525</v>
      </c>
      <c r="BE3" s="117" t="s">
        <v>526</v>
      </c>
      <c r="BF3" s="117" t="s">
        <v>527</v>
      </c>
      <c r="BG3" s="117" t="s">
        <v>186</v>
      </c>
      <c r="BH3" s="332"/>
      <c r="BI3" s="332"/>
      <c r="BJ3" s="332"/>
      <c r="BK3" s="332"/>
      <c r="BL3" s="332"/>
      <c r="BM3" s="332"/>
      <c r="BN3" s="332"/>
      <c r="BO3" s="103" t="s">
        <v>199</v>
      </c>
      <c r="BP3" s="103" t="s">
        <v>200</v>
      </c>
      <c r="BQ3" s="103" t="s">
        <v>204</v>
      </c>
      <c r="BR3" s="103" t="s">
        <v>199</v>
      </c>
      <c r="BS3" s="103" t="s">
        <v>200</v>
      </c>
      <c r="BT3" s="103" t="s">
        <v>204</v>
      </c>
      <c r="BU3" s="117" t="s">
        <v>984</v>
      </c>
      <c r="BV3" s="117" t="s">
        <v>985</v>
      </c>
      <c r="BW3" s="332"/>
      <c r="BX3" s="332"/>
      <c r="BY3" s="332"/>
      <c r="BZ3" s="117" t="s">
        <v>43</v>
      </c>
      <c r="CA3" s="117" t="s">
        <v>185</v>
      </c>
      <c r="CB3" s="117" t="s">
        <v>522</v>
      </c>
      <c r="CC3" s="117" t="s">
        <v>523</v>
      </c>
      <c r="CD3" s="117" t="s">
        <v>524</v>
      </c>
      <c r="CE3" s="117" t="s">
        <v>525</v>
      </c>
      <c r="CF3" s="117" t="s">
        <v>526</v>
      </c>
      <c r="CG3" s="117" t="s">
        <v>527</v>
      </c>
      <c r="CH3" s="117" t="s">
        <v>186</v>
      </c>
      <c r="CI3" s="117" t="s">
        <v>43</v>
      </c>
      <c r="CJ3" s="117" t="s">
        <v>185</v>
      </c>
      <c r="CK3" s="117" t="s">
        <v>522</v>
      </c>
      <c r="CL3" s="117" t="s">
        <v>523</v>
      </c>
      <c r="CM3" s="117" t="s">
        <v>524</v>
      </c>
      <c r="CN3" s="117" t="s">
        <v>525</v>
      </c>
      <c r="CO3" s="117" t="s">
        <v>526</v>
      </c>
      <c r="CP3" s="117" t="s">
        <v>527</v>
      </c>
      <c r="CQ3" s="117" t="s">
        <v>186</v>
      </c>
      <c r="CR3" s="332"/>
      <c r="CS3" s="332"/>
      <c r="CT3" s="332"/>
      <c r="CU3" s="332"/>
      <c r="CV3" s="332"/>
      <c r="CW3" s="332"/>
      <c r="CX3" s="332"/>
      <c r="CY3" s="103" t="s">
        <v>199</v>
      </c>
      <c r="CZ3" s="103" t="s">
        <v>200</v>
      </c>
      <c r="DA3" s="103" t="s">
        <v>204</v>
      </c>
      <c r="DB3" s="103" t="s">
        <v>199</v>
      </c>
      <c r="DC3" s="103" t="s">
        <v>200</v>
      </c>
      <c r="DD3" s="103" t="s">
        <v>204</v>
      </c>
      <c r="DE3" s="117" t="s">
        <v>984</v>
      </c>
      <c r="DF3" s="117" t="s">
        <v>985</v>
      </c>
      <c r="DG3" s="332"/>
      <c r="DH3" s="332"/>
      <c r="DI3" s="332"/>
      <c r="DJ3" s="332"/>
      <c r="DK3" s="332"/>
      <c r="DL3" s="332"/>
      <c r="DM3" s="332"/>
      <c r="DN3" s="103" t="s">
        <v>199</v>
      </c>
      <c r="DO3" s="103" t="s">
        <v>200</v>
      </c>
      <c r="DP3" s="103" t="s">
        <v>204</v>
      </c>
      <c r="DQ3" s="103" t="s">
        <v>199</v>
      </c>
      <c r="DR3" s="103" t="s">
        <v>200</v>
      </c>
      <c r="DS3" s="103" t="s">
        <v>204</v>
      </c>
      <c r="DT3" s="117" t="s">
        <v>984</v>
      </c>
      <c r="DU3" s="117" t="s">
        <v>985</v>
      </c>
    </row>
    <row r="4" spans="1:125">
      <c r="A4" s="11" t="s">
        <v>130</v>
      </c>
      <c r="B4" s="11" t="s">
        <v>546</v>
      </c>
      <c r="C4" s="42">
        <f>分析ｼｰﾄ!C9*'2'!C5+分析ｼｰﾄ!D9</f>
        <v>0</v>
      </c>
      <c r="D4" s="42">
        <f t="shared" ref="D4:D38" si="0">E4-C4</f>
        <v>0</v>
      </c>
      <c r="E4" s="42">
        <f>分析ｼｰﾄ!C9+分析ｼｰﾄ!D9</f>
        <v>0</v>
      </c>
      <c r="F4" s="42">
        <f>$C4*'2'!BA5</f>
        <v>0</v>
      </c>
      <c r="G4" s="42">
        <f>$C4*'2'!BB5</f>
        <v>0</v>
      </c>
      <c r="H4" s="42">
        <f>$C4*'2'!BC5</f>
        <v>0</v>
      </c>
      <c r="I4" s="42">
        <f>$C4*'2'!BD5</f>
        <v>0</v>
      </c>
      <c r="J4" s="42">
        <f>$C4*'2'!BE5</f>
        <v>0</v>
      </c>
      <c r="K4" s="42">
        <f>$C4*'2'!BF5</f>
        <v>0</v>
      </c>
      <c r="L4" s="42">
        <f>$C4*'2'!BG5</f>
        <v>0</v>
      </c>
      <c r="M4" s="42">
        <f>$C4*'2'!BH5</f>
        <v>0</v>
      </c>
      <c r="N4" s="42">
        <f>$C4*'2'!BI5</f>
        <v>0</v>
      </c>
      <c r="O4" s="42">
        <f>$D4*'2'!BA5</f>
        <v>0</v>
      </c>
      <c r="P4" s="42">
        <f>$D4*'2'!BB5</f>
        <v>0</v>
      </c>
      <c r="Q4" s="42">
        <f>$D4*'2'!BC5</f>
        <v>0</v>
      </c>
      <c r="R4" s="42">
        <f>$D4*'2'!BD5</f>
        <v>0</v>
      </c>
      <c r="S4" s="42">
        <f>$D4*'2'!BE5</f>
        <v>0</v>
      </c>
      <c r="T4" s="42">
        <f>$D4*'2'!BF5</f>
        <v>0</v>
      </c>
      <c r="U4" s="42">
        <f>$D4*'2'!BG5</f>
        <v>0</v>
      </c>
      <c r="V4" s="42">
        <f>$D4*'2'!BH5</f>
        <v>0</v>
      </c>
      <c r="W4" s="42">
        <f>$D4*'2'!BI5</f>
        <v>0</v>
      </c>
      <c r="X4" s="42">
        <f t="shared" ref="X4:X27" si="1">C4-SUM(F4:N4)</f>
        <v>0</v>
      </c>
      <c r="Y4" s="42">
        <f t="array" ref="Y4:Y41">MMULT('1'!GH6:HS43,'3'!X4:X41)</f>
        <v>0</v>
      </c>
      <c r="Z4" s="42">
        <f>Y4-X4</f>
        <v>0</v>
      </c>
      <c r="AA4" s="42">
        <f>Y4*'2'!F5</f>
        <v>0</v>
      </c>
      <c r="AB4" s="52">
        <f>SUM(AA4:AA41)*'2'!K5*'2'!L5</f>
        <v>0</v>
      </c>
      <c r="AC4" s="42">
        <f>$AB$4*'2'!N5</f>
        <v>0</v>
      </c>
      <c r="AD4" s="42">
        <f t="shared" ref="AD4:AD42" si="2">AC4+Y4</f>
        <v>0</v>
      </c>
      <c r="AE4" s="42">
        <f>Y4*'2'!O5</f>
        <v>0</v>
      </c>
      <c r="AF4" s="42">
        <f>AC4*'2'!O5</f>
        <v>0</v>
      </c>
      <c r="AG4" s="42">
        <f>AE4+AF4</f>
        <v>0</v>
      </c>
      <c r="AH4" s="42">
        <f>Y4*'2'!Q5</f>
        <v>0</v>
      </c>
      <c r="AI4" s="42">
        <f>AC4*'2'!Q5</f>
        <v>0</v>
      </c>
      <c r="AJ4" s="42">
        <f t="shared" ref="AJ4:AJ41" si="3">AH4+AI4</f>
        <v>0</v>
      </c>
      <c r="AK4" s="42">
        <f>AD4*'2'!BO5</f>
        <v>0</v>
      </c>
      <c r="AL4" s="42">
        <f>AD4*'2'!BN5</f>
        <v>0</v>
      </c>
      <c r="AM4" s="42">
        <f>SUMIF(分析ｼｰﾄ!$M$9:$M$57,'3'!B4,分析ｼｰﾄ!$R$9:$R$57)</f>
        <v>0</v>
      </c>
      <c r="AN4" s="42">
        <f t="shared" ref="AN4:AN38" si="4">AO4-AM4</f>
        <v>0</v>
      </c>
      <c r="AO4" s="42">
        <f>SUMIF(分析ｼｰﾄ!$M$9:$M$57,'3'!B4,分析ｼｰﾄ!$P$9:$P$57)</f>
        <v>0</v>
      </c>
      <c r="AP4" s="42">
        <f>$AM4*'2'!BA5</f>
        <v>0</v>
      </c>
      <c r="AQ4" s="42">
        <f>$AM4*'2'!BB5</f>
        <v>0</v>
      </c>
      <c r="AR4" s="42">
        <f>$AM4*'2'!BC5</f>
        <v>0</v>
      </c>
      <c r="AS4" s="42">
        <f>$AM4*'2'!BD5</f>
        <v>0</v>
      </c>
      <c r="AT4" s="42">
        <f>$AM4*'2'!BE5</f>
        <v>0</v>
      </c>
      <c r="AU4" s="42">
        <f>$AM4*'2'!BF5</f>
        <v>0</v>
      </c>
      <c r="AV4" s="42">
        <f>$AM4*'2'!BG5</f>
        <v>0</v>
      </c>
      <c r="AW4" s="42">
        <f>$AM4*'2'!BH5</f>
        <v>0</v>
      </c>
      <c r="AX4" s="42">
        <f>$AM4*'2'!BI5</f>
        <v>0</v>
      </c>
      <c r="AY4" s="42">
        <f>$AN4*'2'!BA5</f>
        <v>0</v>
      </c>
      <c r="AZ4" s="42">
        <f>$AN4*'2'!BB5</f>
        <v>0</v>
      </c>
      <c r="BA4" s="42">
        <f>$AN4*'2'!BC5</f>
        <v>0</v>
      </c>
      <c r="BB4" s="42">
        <f>$AN4*'2'!BD5</f>
        <v>0</v>
      </c>
      <c r="BC4" s="42">
        <f>$AN4*'2'!BE5</f>
        <v>0</v>
      </c>
      <c r="BD4" s="42">
        <f>$AN4*'2'!BF5</f>
        <v>0</v>
      </c>
      <c r="BE4" s="42">
        <f>$AN4*'2'!BG5</f>
        <v>0</v>
      </c>
      <c r="BF4" s="42">
        <f>$AN4*'2'!BH5</f>
        <v>0</v>
      </c>
      <c r="BG4" s="42">
        <f>$AN4*'2'!BI5</f>
        <v>0</v>
      </c>
      <c r="BH4" s="42">
        <f t="shared" ref="BH4:BH27" si="5">AM4-SUM(AP4:AX4)</f>
        <v>0</v>
      </c>
      <c r="BI4" s="42">
        <f t="array" ref="BI4:BI41">MMULT('1'!GH6:HS43,'3'!BH4:BH41)</f>
        <v>0</v>
      </c>
      <c r="BJ4" s="42">
        <f t="shared" ref="BJ4:BJ41" si="6">BI4-BH4</f>
        <v>0</v>
      </c>
      <c r="BK4" s="42">
        <f>BI4*'2'!F5</f>
        <v>0</v>
      </c>
      <c r="BL4" s="42">
        <f>SUM(BK4:BK41)*'2'!K5*'2'!L5</f>
        <v>0</v>
      </c>
      <c r="BM4" s="42">
        <f>$BL$4*'2'!N5</f>
        <v>0</v>
      </c>
      <c r="BN4" s="42">
        <f>BI4+BM4</f>
        <v>0</v>
      </c>
      <c r="BO4" s="42">
        <f>BI4*'2'!O5</f>
        <v>0</v>
      </c>
      <c r="BP4" s="42">
        <f>BM4*'2'!O5</f>
        <v>0</v>
      </c>
      <c r="BQ4" s="42">
        <f>BO4+BP4</f>
        <v>0</v>
      </c>
      <c r="BR4" s="42">
        <f>BI4*'2'!Q5</f>
        <v>0</v>
      </c>
      <c r="BS4" s="42">
        <f>BM4*'2'!Q5</f>
        <v>0</v>
      </c>
      <c r="BT4" s="42">
        <f>BR4+BS4</f>
        <v>0</v>
      </c>
      <c r="BU4" s="42">
        <f>BN4*'2'!BO5</f>
        <v>0</v>
      </c>
      <c r="BV4" s="42">
        <f>BN4*'2'!BN5</f>
        <v>0</v>
      </c>
      <c r="BW4" s="42">
        <f>SUMIF(分析ｼｰﾄ!$M$58:$M$119,B4,分析ｼｰﾄ!$R$58:$R$119)</f>
        <v>0</v>
      </c>
      <c r="BX4" s="42">
        <f t="shared" ref="BX4" si="7">BY4-BW4</f>
        <v>0</v>
      </c>
      <c r="BY4" s="42">
        <f>SUMIF(分析ｼｰﾄ!$M$58:$M$119,B4,分析ｼｰﾄ!$N$58:$N$119)</f>
        <v>0</v>
      </c>
      <c r="BZ4" s="42">
        <f>$BW4*'2'!BA5</f>
        <v>0</v>
      </c>
      <c r="CA4" s="42">
        <f>$BW4*'2'!BB5</f>
        <v>0</v>
      </c>
      <c r="CB4" s="42">
        <f>$BW4*'2'!BC5</f>
        <v>0</v>
      </c>
      <c r="CC4" s="42">
        <f>$BW4*'2'!BD5</f>
        <v>0</v>
      </c>
      <c r="CD4" s="42">
        <f>$BW4*'2'!BE5</f>
        <v>0</v>
      </c>
      <c r="CE4" s="42">
        <f>$BW4*'2'!BF5</f>
        <v>0</v>
      </c>
      <c r="CF4" s="42">
        <f>$BW4*'2'!BG5</f>
        <v>0</v>
      </c>
      <c r="CG4" s="42">
        <f>$BW4*'2'!BH5</f>
        <v>0</v>
      </c>
      <c r="CH4" s="42">
        <f>$BW4*'2'!BI5</f>
        <v>0</v>
      </c>
      <c r="CI4" s="42">
        <f>$BX4*'2'!BA5</f>
        <v>0</v>
      </c>
      <c r="CJ4" s="42">
        <f>$BX4*'2'!BB5</f>
        <v>0</v>
      </c>
      <c r="CK4" s="42">
        <f>$BX4*'2'!BC5</f>
        <v>0</v>
      </c>
      <c r="CL4" s="42">
        <f>$BX4*'2'!BD5</f>
        <v>0</v>
      </c>
      <c r="CM4" s="42">
        <f>$BX4*'2'!BE5</f>
        <v>0</v>
      </c>
      <c r="CN4" s="42">
        <f>$BX4*'2'!BF5</f>
        <v>0</v>
      </c>
      <c r="CO4" s="42">
        <f>$BX4*'2'!BG5</f>
        <v>0</v>
      </c>
      <c r="CP4" s="42">
        <f>$BX4*'2'!BH5</f>
        <v>0</v>
      </c>
      <c r="CQ4" s="42">
        <f>$BX4*'2'!BI5</f>
        <v>0</v>
      </c>
      <c r="CR4" s="42">
        <f t="shared" ref="CR4" si="8">BW4-SUM(BZ4:CH4)</f>
        <v>0</v>
      </c>
      <c r="CS4" s="42">
        <f t="array" ref="CS4:CS41">MMULT('1'!$GH$6:$HS$43,'3'!$CR$4:$CR$41)</f>
        <v>0</v>
      </c>
      <c r="CT4" s="42">
        <f t="shared" ref="CT4" si="9">CS4-CR4</f>
        <v>0</v>
      </c>
      <c r="CU4" s="42">
        <f>CS4*'2'!F5</f>
        <v>0</v>
      </c>
      <c r="CV4" s="42">
        <f>SUM(CU4:CU41)*'2'!K5*'2'!L5</f>
        <v>0</v>
      </c>
      <c r="CW4" s="42">
        <f>$CV$4*'2'!N5</f>
        <v>0</v>
      </c>
      <c r="CX4" s="42">
        <f>CS4+CW4</f>
        <v>0</v>
      </c>
      <c r="CY4" s="42">
        <f>CS4*'2'!O5</f>
        <v>0</v>
      </c>
      <c r="CZ4" s="42">
        <f>CW4*'2'!O5</f>
        <v>0</v>
      </c>
      <c r="DA4" s="42">
        <f>CY4+CZ4</f>
        <v>0</v>
      </c>
      <c r="DB4" s="42">
        <f>CS4*'2'!Q5</f>
        <v>0</v>
      </c>
      <c r="DC4" s="42">
        <f>CW4*'2'!Q5</f>
        <v>0</v>
      </c>
      <c r="DD4" s="42">
        <f>DB4+DC4</f>
        <v>0</v>
      </c>
      <c r="DE4" s="42">
        <f>CX4*'2'!BO5</f>
        <v>0</v>
      </c>
      <c r="DF4" s="42">
        <f>CX4*'2'!BN5</f>
        <v>0</v>
      </c>
      <c r="DG4" s="42">
        <f t="shared" ref="DG4:DS4" si="10">X4+BH4+CR4</f>
        <v>0</v>
      </c>
      <c r="DH4" s="42">
        <f t="shared" si="10"/>
        <v>0</v>
      </c>
      <c r="DI4" s="42">
        <f t="shared" si="10"/>
        <v>0</v>
      </c>
      <c r="DJ4" s="42">
        <f t="shared" si="10"/>
        <v>0</v>
      </c>
      <c r="DK4" s="52">
        <f>AB4+BL4+CV4</f>
        <v>0</v>
      </c>
      <c r="DL4" s="42">
        <f t="shared" si="10"/>
        <v>0</v>
      </c>
      <c r="DM4" s="42">
        <f t="shared" si="10"/>
        <v>0</v>
      </c>
      <c r="DN4" s="42">
        <f>AE4+BO4+CY4</f>
        <v>0</v>
      </c>
      <c r="DO4" s="42">
        <f t="shared" si="10"/>
        <v>0</v>
      </c>
      <c r="DP4" s="42">
        <f t="shared" si="10"/>
        <v>0</v>
      </c>
      <c r="DQ4" s="42">
        <f>AH4+BR4+DB4</f>
        <v>0</v>
      </c>
      <c r="DR4" s="42">
        <f t="shared" si="10"/>
        <v>0</v>
      </c>
      <c r="DS4" s="42">
        <f t="shared" si="10"/>
        <v>0</v>
      </c>
      <c r="DT4" s="56">
        <f>DM4*'2'!BO5</f>
        <v>0</v>
      </c>
      <c r="DU4" s="56">
        <f>DM4*'2'!BN5</f>
        <v>0</v>
      </c>
    </row>
    <row r="5" spans="1:125">
      <c r="A5" s="11" t="s">
        <v>131</v>
      </c>
      <c r="B5" s="11" t="s">
        <v>9</v>
      </c>
      <c r="C5" s="42">
        <f>分析ｼｰﾄ!C10*'2'!C6+分析ｼｰﾄ!D10</f>
        <v>0</v>
      </c>
      <c r="D5" s="42">
        <f t="shared" si="0"/>
        <v>0</v>
      </c>
      <c r="E5" s="42">
        <f>分析ｼｰﾄ!C10+分析ｼｰﾄ!D10</f>
        <v>0</v>
      </c>
      <c r="F5" s="42">
        <f>$C5*'2'!BA6</f>
        <v>0</v>
      </c>
      <c r="G5" s="42">
        <f>$C5*'2'!BB6</f>
        <v>0</v>
      </c>
      <c r="H5" s="42">
        <f>$C5*'2'!BC6</f>
        <v>0</v>
      </c>
      <c r="I5" s="42">
        <f>$C5*'2'!BD6</f>
        <v>0</v>
      </c>
      <c r="J5" s="42">
        <f>$C5*'2'!BE6</f>
        <v>0</v>
      </c>
      <c r="K5" s="42">
        <f>$C5*'2'!BF6</f>
        <v>0</v>
      </c>
      <c r="L5" s="42">
        <f>$C5*'2'!BG6</f>
        <v>0</v>
      </c>
      <c r="M5" s="42">
        <f>$C5*'2'!BH6</f>
        <v>0</v>
      </c>
      <c r="N5" s="42">
        <f>$C5*'2'!BI6</f>
        <v>0</v>
      </c>
      <c r="O5" s="42">
        <f>$D5*'2'!BA6</f>
        <v>0</v>
      </c>
      <c r="P5" s="42">
        <f>$D5*'2'!BB6</f>
        <v>0</v>
      </c>
      <c r="Q5" s="42">
        <f>$D5*'2'!BC6</f>
        <v>0</v>
      </c>
      <c r="R5" s="42">
        <f>$D5*'2'!BD6</f>
        <v>0</v>
      </c>
      <c r="S5" s="42">
        <f>$D5*'2'!BE6</f>
        <v>0</v>
      </c>
      <c r="T5" s="42">
        <f>$D5*'2'!BF6</f>
        <v>0</v>
      </c>
      <c r="U5" s="42">
        <f>$D5*'2'!BG6</f>
        <v>0</v>
      </c>
      <c r="V5" s="42">
        <f>$D5*'2'!BH6</f>
        <v>0</v>
      </c>
      <c r="W5" s="42">
        <f>$D5*'2'!BI6</f>
        <v>0</v>
      </c>
      <c r="X5" s="42">
        <f t="shared" si="1"/>
        <v>0</v>
      </c>
      <c r="Y5" s="42">
        <v>0</v>
      </c>
      <c r="Z5" s="42">
        <f t="shared" ref="Z5:Z41" si="11">Y5-X5</f>
        <v>0</v>
      </c>
      <c r="AA5" s="42">
        <f>Y5*'2'!F6</f>
        <v>0</v>
      </c>
      <c r="AB5" s="37"/>
      <c r="AC5" s="42">
        <f>$AB$4*'2'!N6</f>
        <v>0</v>
      </c>
      <c r="AD5" s="42">
        <f t="shared" si="2"/>
        <v>0</v>
      </c>
      <c r="AE5" s="42">
        <f>Y5*'2'!O6</f>
        <v>0</v>
      </c>
      <c r="AF5" s="42">
        <f>AC5*'2'!O6</f>
        <v>0</v>
      </c>
      <c r="AG5" s="42">
        <f t="shared" ref="AG5:AG41" si="12">AE5+AF5</f>
        <v>0</v>
      </c>
      <c r="AH5" s="42">
        <f>Y5*'2'!Q6</f>
        <v>0</v>
      </c>
      <c r="AI5" s="42">
        <f>AC5*'2'!Q6</f>
        <v>0</v>
      </c>
      <c r="AJ5" s="42">
        <f t="shared" si="3"/>
        <v>0</v>
      </c>
      <c r="AK5" s="42">
        <f>AD5*'2'!BO6</f>
        <v>0</v>
      </c>
      <c r="AL5" s="42">
        <f>AD5*'2'!BN6</f>
        <v>0</v>
      </c>
      <c r="AM5" s="42">
        <f>SUMIF(分析ｼｰﾄ!$M$9:$M$57,'3'!B5,分析ｼｰﾄ!$R$9:$R$57)</f>
        <v>0</v>
      </c>
      <c r="AN5" s="42">
        <f t="shared" si="4"/>
        <v>0</v>
      </c>
      <c r="AO5" s="42">
        <f>SUMIF(分析ｼｰﾄ!$M$9:$M$57,'3'!B5,分析ｼｰﾄ!$P$9:$P$57)</f>
        <v>0</v>
      </c>
      <c r="AP5" s="42">
        <f>$AM5*'2'!BA6</f>
        <v>0</v>
      </c>
      <c r="AQ5" s="42">
        <f>$AM5*'2'!BB6</f>
        <v>0</v>
      </c>
      <c r="AR5" s="42">
        <f>$AM5*'2'!BC6</f>
        <v>0</v>
      </c>
      <c r="AS5" s="42">
        <f>$AM5*'2'!BD6</f>
        <v>0</v>
      </c>
      <c r="AT5" s="42">
        <f>$AM5*'2'!BE6</f>
        <v>0</v>
      </c>
      <c r="AU5" s="42">
        <f>$AM5*'2'!BF6</f>
        <v>0</v>
      </c>
      <c r="AV5" s="42">
        <f>$AM5*'2'!BG6</f>
        <v>0</v>
      </c>
      <c r="AW5" s="42">
        <f>$AM5*'2'!BH6</f>
        <v>0</v>
      </c>
      <c r="AX5" s="42">
        <f>$AM5*'2'!BI6</f>
        <v>0</v>
      </c>
      <c r="AY5" s="42">
        <f>$AN5*'2'!BA6</f>
        <v>0</v>
      </c>
      <c r="AZ5" s="42">
        <f>$AN5*'2'!BB6</f>
        <v>0</v>
      </c>
      <c r="BA5" s="42">
        <f>$AN5*'2'!BC6</f>
        <v>0</v>
      </c>
      <c r="BB5" s="42">
        <f>$AN5*'2'!BD6</f>
        <v>0</v>
      </c>
      <c r="BC5" s="42">
        <f>$AN5*'2'!BE6</f>
        <v>0</v>
      </c>
      <c r="BD5" s="42">
        <f>$AN5*'2'!BF6</f>
        <v>0</v>
      </c>
      <c r="BE5" s="42">
        <f>$AN5*'2'!BG6</f>
        <v>0</v>
      </c>
      <c r="BF5" s="42">
        <f>$AN5*'2'!BH6</f>
        <v>0</v>
      </c>
      <c r="BG5" s="42">
        <f>$AN5*'2'!BI6</f>
        <v>0</v>
      </c>
      <c r="BH5" s="42">
        <f t="shared" si="5"/>
        <v>0</v>
      </c>
      <c r="BI5" s="42">
        <v>0</v>
      </c>
      <c r="BJ5" s="42">
        <f t="shared" si="6"/>
        <v>0</v>
      </c>
      <c r="BK5" s="42">
        <f>BI5*'2'!F6</f>
        <v>0</v>
      </c>
      <c r="BL5" s="38"/>
      <c r="BM5" s="42">
        <f>$BL$4*'2'!N6</f>
        <v>0</v>
      </c>
      <c r="BN5" s="42">
        <f t="shared" ref="BN5:BN41" si="13">BI5+BM5</f>
        <v>0</v>
      </c>
      <c r="BO5" s="42">
        <f>BI5*'2'!O6</f>
        <v>0</v>
      </c>
      <c r="BP5" s="42">
        <f>BM5*'2'!O6</f>
        <v>0</v>
      </c>
      <c r="BQ5" s="42">
        <f t="shared" ref="BQ5:BQ41" si="14">BO5+BP5</f>
        <v>0</v>
      </c>
      <c r="BR5" s="42">
        <f>BI5*'2'!Q6</f>
        <v>0</v>
      </c>
      <c r="BS5" s="42">
        <f>BM5*'2'!Q6</f>
        <v>0</v>
      </c>
      <c r="BT5" s="42">
        <f t="shared" ref="BT5:BT41" si="15">BR5+BS5</f>
        <v>0</v>
      </c>
      <c r="BU5" s="42">
        <f>BN5*'2'!BO6</f>
        <v>0</v>
      </c>
      <c r="BV5" s="42">
        <f>BN5*'2'!BN6</f>
        <v>0</v>
      </c>
      <c r="BW5" s="42">
        <f>SUMIF(分析ｼｰﾄ!$M$58:$M$119,B5,分析ｼｰﾄ!$R$58:$R$119)</f>
        <v>0</v>
      </c>
      <c r="BX5" s="42">
        <f t="shared" ref="BX5:BX41" si="16">BY5-BW5</f>
        <v>0</v>
      </c>
      <c r="BY5" s="42">
        <f>SUMIF(分析ｼｰﾄ!$M$58:$M$119,B5,分析ｼｰﾄ!$N$58:$N$119)</f>
        <v>0</v>
      </c>
      <c r="BZ5" s="42">
        <f>$BW5*'2'!BA6</f>
        <v>0</v>
      </c>
      <c r="CA5" s="42">
        <f>$BW5*'2'!BB6</f>
        <v>0</v>
      </c>
      <c r="CB5" s="42">
        <f>$BW5*'2'!BC6</f>
        <v>0</v>
      </c>
      <c r="CC5" s="42">
        <f>$BW5*'2'!BD6</f>
        <v>0</v>
      </c>
      <c r="CD5" s="42">
        <f>$BW5*'2'!BE6</f>
        <v>0</v>
      </c>
      <c r="CE5" s="42">
        <f>$BW5*'2'!BF6</f>
        <v>0</v>
      </c>
      <c r="CF5" s="42">
        <f>$BW5*'2'!BG6</f>
        <v>0</v>
      </c>
      <c r="CG5" s="42">
        <f>$BW5*'2'!BH6</f>
        <v>0</v>
      </c>
      <c r="CH5" s="42">
        <f>$BW5*'2'!BI6</f>
        <v>0</v>
      </c>
      <c r="CI5" s="42">
        <f>$BX5*'2'!BA6</f>
        <v>0</v>
      </c>
      <c r="CJ5" s="42">
        <f>$BX5*'2'!BB6</f>
        <v>0</v>
      </c>
      <c r="CK5" s="42">
        <f>$BX5*'2'!BC6</f>
        <v>0</v>
      </c>
      <c r="CL5" s="42">
        <f>$BX5*'2'!BD6</f>
        <v>0</v>
      </c>
      <c r="CM5" s="42">
        <f>$BX5*'2'!BE6</f>
        <v>0</v>
      </c>
      <c r="CN5" s="42">
        <f>$BX5*'2'!BF6</f>
        <v>0</v>
      </c>
      <c r="CO5" s="42">
        <f>$BX5*'2'!BG6</f>
        <v>0</v>
      </c>
      <c r="CP5" s="42">
        <f>$BX5*'2'!BH6</f>
        <v>0</v>
      </c>
      <c r="CQ5" s="42">
        <f>$BX5*'2'!BI6</f>
        <v>0</v>
      </c>
      <c r="CR5" s="42">
        <f t="shared" ref="CR5:CR41" si="17">BW5-SUM(BZ5:CH5)</f>
        <v>0</v>
      </c>
      <c r="CS5" s="42">
        <v>0</v>
      </c>
      <c r="CT5" s="42">
        <f t="shared" ref="CT5:CT41" si="18">CS5-CR5</f>
        <v>0</v>
      </c>
      <c r="CU5" s="42">
        <f>CS5*'2'!F6</f>
        <v>0</v>
      </c>
      <c r="CV5" s="53"/>
      <c r="CW5" s="42">
        <f>$CV$4*'2'!N6</f>
        <v>0</v>
      </c>
      <c r="CX5" s="42">
        <f t="shared" ref="CX5:CX41" si="19">CS5+CW5</f>
        <v>0</v>
      </c>
      <c r="CY5" s="42">
        <f>CS5*'2'!O6</f>
        <v>0</v>
      </c>
      <c r="CZ5" s="42">
        <f>CW5*'2'!O6</f>
        <v>0</v>
      </c>
      <c r="DA5" s="42">
        <f t="shared" ref="DA5:DA41" si="20">CY5+CZ5</f>
        <v>0</v>
      </c>
      <c r="DB5" s="42">
        <f>CS5*'2'!Q6</f>
        <v>0</v>
      </c>
      <c r="DC5" s="42">
        <f>CW5*'2'!Q6</f>
        <v>0</v>
      </c>
      <c r="DD5" s="42">
        <f t="shared" ref="DD5:DD41" si="21">DB5+DC5</f>
        <v>0</v>
      </c>
      <c r="DE5" s="42">
        <f>CX5*'2'!BO6</f>
        <v>0</v>
      </c>
      <c r="DF5" s="42">
        <f>CX5*'2'!BN6</f>
        <v>0</v>
      </c>
      <c r="DG5" s="42">
        <f t="shared" ref="DG5:DG41" si="22">X5+BH5+CR5</f>
        <v>0</v>
      </c>
      <c r="DH5" s="42">
        <f t="shared" ref="DH5:DH41" si="23">Y5+BI5+CS5</f>
        <v>0</v>
      </c>
      <c r="DI5" s="42">
        <f t="shared" ref="DI5:DI41" si="24">Z5+BJ5+CT5</f>
        <v>0</v>
      </c>
      <c r="DJ5" s="42">
        <f t="shared" ref="DJ5:DJ41" si="25">AA5+BK5+CU5</f>
        <v>0</v>
      </c>
      <c r="DK5" s="38"/>
      <c r="DL5" s="42">
        <f t="shared" ref="DL5:DL41" si="26">AC5+BM5+CW5</f>
        <v>0</v>
      </c>
      <c r="DM5" s="42">
        <f t="shared" ref="DM5:DM41" si="27">AD5+BN5+CX5</f>
        <v>0</v>
      </c>
      <c r="DN5" s="42">
        <f t="shared" ref="DN5:DN41" si="28">AE5+BO5+CY5</f>
        <v>0</v>
      </c>
      <c r="DO5" s="42">
        <f t="shared" ref="DO5:DO41" si="29">AF5+BP5+CZ5</f>
        <v>0</v>
      </c>
      <c r="DP5" s="42">
        <f t="shared" ref="DP5:DP41" si="30">AG5+BQ5+DA5</f>
        <v>0</v>
      </c>
      <c r="DQ5" s="42">
        <f t="shared" ref="DQ5:DQ41" si="31">AH5+BR5+DB5</f>
        <v>0</v>
      </c>
      <c r="DR5" s="42">
        <f t="shared" ref="DR5:DR41" si="32">AI5+BS5+DC5</f>
        <v>0</v>
      </c>
      <c r="DS5" s="42">
        <f t="shared" ref="DS5:DS41" si="33">AJ5+BT5+DD5</f>
        <v>0</v>
      </c>
      <c r="DT5" s="56">
        <f>DM5*'2'!BO6</f>
        <v>0</v>
      </c>
      <c r="DU5" s="56">
        <f>DM5*'2'!BN6</f>
        <v>0</v>
      </c>
    </row>
    <row r="6" spans="1:125">
      <c r="A6" s="11" t="s">
        <v>132</v>
      </c>
      <c r="B6" s="11" t="s">
        <v>395</v>
      </c>
      <c r="C6" s="42">
        <f>分析ｼｰﾄ!C11*'2'!C7+分析ｼｰﾄ!D11</f>
        <v>0</v>
      </c>
      <c r="D6" s="42">
        <f t="shared" si="0"/>
        <v>0</v>
      </c>
      <c r="E6" s="42">
        <f>分析ｼｰﾄ!C11+分析ｼｰﾄ!D11</f>
        <v>0</v>
      </c>
      <c r="F6" s="42">
        <f>$C6*'2'!BA7</f>
        <v>0</v>
      </c>
      <c r="G6" s="42">
        <f>$C6*'2'!BB7</f>
        <v>0</v>
      </c>
      <c r="H6" s="42">
        <f>$C6*'2'!BC7</f>
        <v>0</v>
      </c>
      <c r="I6" s="42">
        <f>$C6*'2'!BD7</f>
        <v>0</v>
      </c>
      <c r="J6" s="42">
        <f>$C6*'2'!BE7</f>
        <v>0</v>
      </c>
      <c r="K6" s="42">
        <f>$C6*'2'!BF7</f>
        <v>0</v>
      </c>
      <c r="L6" s="42">
        <f>$C6*'2'!BG7</f>
        <v>0</v>
      </c>
      <c r="M6" s="42">
        <f>$C6*'2'!BH7</f>
        <v>0</v>
      </c>
      <c r="N6" s="42">
        <f>$C6*'2'!BI7</f>
        <v>0</v>
      </c>
      <c r="O6" s="42">
        <f>$D6*'2'!BA7</f>
        <v>0</v>
      </c>
      <c r="P6" s="42">
        <f>$D6*'2'!BB7</f>
        <v>0</v>
      </c>
      <c r="Q6" s="42">
        <f>$D6*'2'!BC7</f>
        <v>0</v>
      </c>
      <c r="R6" s="42">
        <f>$D6*'2'!BD7</f>
        <v>0</v>
      </c>
      <c r="S6" s="42">
        <f>$D6*'2'!BE7</f>
        <v>0</v>
      </c>
      <c r="T6" s="42">
        <f>$D6*'2'!BF7</f>
        <v>0</v>
      </c>
      <c r="U6" s="42">
        <f>$D6*'2'!BG7</f>
        <v>0</v>
      </c>
      <c r="V6" s="42">
        <f>$D6*'2'!BH7</f>
        <v>0</v>
      </c>
      <c r="W6" s="42">
        <f>$D6*'2'!BI7</f>
        <v>0</v>
      </c>
      <c r="X6" s="42">
        <f t="shared" si="1"/>
        <v>0</v>
      </c>
      <c r="Y6" s="42">
        <v>0</v>
      </c>
      <c r="Z6" s="42">
        <f t="shared" si="11"/>
        <v>0</v>
      </c>
      <c r="AA6" s="42">
        <f>Y6*'2'!F7</f>
        <v>0</v>
      </c>
      <c r="AB6" s="37"/>
      <c r="AC6" s="42">
        <f>$AB$4*'2'!N7</f>
        <v>0</v>
      </c>
      <c r="AD6" s="42">
        <f t="shared" si="2"/>
        <v>0</v>
      </c>
      <c r="AE6" s="42">
        <f>Y6*'2'!O7</f>
        <v>0</v>
      </c>
      <c r="AF6" s="42">
        <f>AC6*'2'!O7</f>
        <v>0</v>
      </c>
      <c r="AG6" s="42">
        <f t="shared" si="12"/>
        <v>0</v>
      </c>
      <c r="AH6" s="42">
        <f>Y6*'2'!Q7</f>
        <v>0</v>
      </c>
      <c r="AI6" s="42">
        <f>AC6*'2'!Q7</f>
        <v>0</v>
      </c>
      <c r="AJ6" s="42">
        <f t="shared" si="3"/>
        <v>0</v>
      </c>
      <c r="AK6" s="42">
        <f>AD6*'2'!BO7</f>
        <v>0</v>
      </c>
      <c r="AL6" s="42">
        <f>AD6*'2'!BN7</f>
        <v>0</v>
      </c>
      <c r="AM6" s="42">
        <f>SUMIF(分析ｼｰﾄ!$M$9:$M$57,'3'!B6,分析ｼｰﾄ!$R$9:$R$57)</f>
        <v>0</v>
      </c>
      <c r="AN6" s="42">
        <f t="shared" si="4"/>
        <v>0</v>
      </c>
      <c r="AO6" s="42">
        <f>SUMIF(分析ｼｰﾄ!$M$9:$M$57,'3'!B6,分析ｼｰﾄ!$P$9:$P$57)</f>
        <v>0</v>
      </c>
      <c r="AP6" s="42">
        <f>$AM6*'2'!BA7</f>
        <v>0</v>
      </c>
      <c r="AQ6" s="42">
        <f>$AM6*'2'!BB7</f>
        <v>0</v>
      </c>
      <c r="AR6" s="42">
        <f>$AM6*'2'!BC7</f>
        <v>0</v>
      </c>
      <c r="AS6" s="42">
        <f>$AM6*'2'!BD7</f>
        <v>0</v>
      </c>
      <c r="AT6" s="42">
        <f>$AM6*'2'!BE7</f>
        <v>0</v>
      </c>
      <c r="AU6" s="42">
        <f>$AM6*'2'!BF7</f>
        <v>0</v>
      </c>
      <c r="AV6" s="42">
        <f>$AM6*'2'!BG7</f>
        <v>0</v>
      </c>
      <c r="AW6" s="42">
        <f>$AM6*'2'!BH7</f>
        <v>0</v>
      </c>
      <c r="AX6" s="42">
        <f>$AM6*'2'!BI7</f>
        <v>0</v>
      </c>
      <c r="AY6" s="42">
        <f>$AN6*'2'!BA7</f>
        <v>0</v>
      </c>
      <c r="AZ6" s="42">
        <f>$AN6*'2'!BB7</f>
        <v>0</v>
      </c>
      <c r="BA6" s="42">
        <f>$AN6*'2'!BC7</f>
        <v>0</v>
      </c>
      <c r="BB6" s="42">
        <f>$AN6*'2'!BD7</f>
        <v>0</v>
      </c>
      <c r="BC6" s="42">
        <f>$AN6*'2'!BE7</f>
        <v>0</v>
      </c>
      <c r="BD6" s="42">
        <f>$AN6*'2'!BF7</f>
        <v>0</v>
      </c>
      <c r="BE6" s="42">
        <f>$AN6*'2'!BG7</f>
        <v>0</v>
      </c>
      <c r="BF6" s="42">
        <f>$AN6*'2'!BH7</f>
        <v>0</v>
      </c>
      <c r="BG6" s="42">
        <f>$AN6*'2'!BI7</f>
        <v>0</v>
      </c>
      <c r="BH6" s="42">
        <f t="shared" si="5"/>
        <v>0</v>
      </c>
      <c r="BI6" s="42">
        <v>0</v>
      </c>
      <c r="BJ6" s="42">
        <f t="shared" si="6"/>
        <v>0</v>
      </c>
      <c r="BK6" s="42">
        <f>BI6*'2'!F7</f>
        <v>0</v>
      </c>
      <c r="BL6" s="38"/>
      <c r="BM6" s="42">
        <f>$BL$4*'2'!N7</f>
        <v>0</v>
      </c>
      <c r="BN6" s="42">
        <f t="shared" si="13"/>
        <v>0</v>
      </c>
      <c r="BO6" s="42">
        <f>BI6*'2'!O7</f>
        <v>0</v>
      </c>
      <c r="BP6" s="42">
        <f>BM6*'2'!O7</f>
        <v>0</v>
      </c>
      <c r="BQ6" s="42">
        <f t="shared" si="14"/>
        <v>0</v>
      </c>
      <c r="BR6" s="42">
        <f>BI6*'2'!Q7</f>
        <v>0</v>
      </c>
      <c r="BS6" s="42">
        <f>BM6*'2'!Q7</f>
        <v>0</v>
      </c>
      <c r="BT6" s="42">
        <f t="shared" si="15"/>
        <v>0</v>
      </c>
      <c r="BU6" s="42">
        <f>BN6*'2'!BO7</f>
        <v>0</v>
      </c>
      <c r="BV6" s="42">
        <f>BN6*'2'!BN7</f>
        <v>0</v>
      </c>
      <c r="BW6" s="42">
        <f>SUMIF(分析ｼｰﾄ!$M$58:$M$119,B6,分析ｼｰﾄ!$R$58:$R$119)</f>
        <v>0</v>
      </c>
      <c r="BX6" s="42">
        <f t="shared" si="16"/>
        <v>0</v>
      </c>
      <c r="BY6" s="42">
        <f>SUMIF(分析ｼｰﾄ!$M$58:$M$119,B6,分析ｼｰﾄ!$N$58:$N$119)</f>
        <v>0</v>
      </c>
      <c r="BZ6" s="42">
        <f>$BW6*'2'!BA7</f>
        <v>0</v>
      </c>
      <c r="CA6" s="42">
        <f>$BW6*'2'!BB7</f>
        <v>0</v>
      </c>
      <c r="CB6" s="42">
        <f>$BW6*'2'!BC7</f>
        <v>0</v>
      </c>
      <c r="CC6" s="42">
        <f>$BW6*'2'!BD7</f>
        <v>0</v>
      </c>
      <c r="CD6" s="42">
        <f>$BW6*'2'!BE7</f>
        <v>0</v>
      </c>
      <c r="CE6" s="42">
        <f>$BW6*'2'!BF7</f>
        <v>0</v>
      </c>
      <c r="CF6" s="42">
        <f>$BW6*'2'!BG7</f>
        <v>0</v>
      </c>
      <c r="CG6" s="42">
        <f>$BW6*'2'!BH7</f>
        <v>0</v>
      </c>
      <c r="CH6" s="42">
        <f>$BW6*'2'!BI7</f>
        <v>0</v>
      </c>
      <c r="CI6" s="42">
        <f>$BX6*'2'!BA7</f>
        <v>0</v>
      </c>
      <c r="CJ6" s="42">
        <f>$BX6*'2'!BB7</f>
        <v>0</v>
      </c>
      <c r="CK6" s="42">
        <f>$BX6*'2'!BC7</f>
        <v>0</v>
      </c>
      <c r="CL6" s="42">
        <f>$BX6*'2'!BD7</f>
        <v>0</v>
      </c>
      <c r="CM6" s="42">
        <f>$BX6*'2'!BE7</f>
        <v>0</v>
      </c>
      <c r="CN6" s="42">
        <f>$BX6*'2'!BF7</f>
        <v>0</v>
      </c>
      <c r="CO6" s="42">
        <f>$BX6*'2'!BG7</f>
        <v>0</v>
      </c>
      <c r="CP6" s="42">
        <f>$BX6*'2'!BH7</f>
        <v>0</v>
      </c>
      <c r="CQ6" s="42">
        <f>$BX6*'2'!BI7</f>
        <v>0</v>
      </c>
      <c r="CR6" s="42">
        <f t="shared" si="17"/>
        <v>0</v>
      </c>
      <c r="CS6" s="42">
        <v>0</v>
      </c>
      <c r="CT6" s="42">
        <f t="shared" si="18"/>
        <v>0</v>
      </c>
      <c r="CU6" s="42">
        <f>CS6*'2'!F7</f>
        <v>0</v>
      </c>
      <c r="CV6" s="54"/>
      <c r="CW6" s="42">
        <f>$CV$4*'2'!N7</f>
        <v>0</v>
      </c>
      <c r="CX6" s="42">
        <f t="shared" si="19"/>
        <v>0</v>
      </c>
      <c r="CY6" s="42">
        <f>CS6*'2'!O7</f>
        <v>0</v>
      </c>
      <c r="CZ6" s="42">
        <f>CW6*'2'!O7</f>
        <v>0</v>
      </c>
      <c r="DA6" s="42">
        <f t="shared" si="20"/>
        <v>0</v>
      </c>
      <c r="DB6" s="42">
        <f>CS6*'2'!Q7</f>
        <v>0</v>
      </c>
      <c r="DC6" s="42">
        <f>CW6*'2'!Q7</f>
        <v>0</v>
      </c>
      <c r="DD6" s="42">
        <f t="shared" si="21"/>
        <v>0</v>
      </c>
      <c r="DE6" s="42">
        <f>CX6*'2'!BO7</f>
        <v>0</v>
      </c>
      <c r="DF6" s="42">
        <f>CX6*'2'!BN7</f>
        <v>0</v>
      </c>
      <c r="DG6" s="42">
        <f t="shared" si="22"/>
        <v>0</v>
      </c>
      <c r="DH6" s="42">
        <f t="shared" si="23"/>
        <v>0</v>
      </c>
      <c r="DI6" s="42">
        <f t="shared" si="24"/>
        <v>0</v>
      </c>
      <c r="DJ6" s="42">
        <f t="shared" si="25"/>
        <v>0</v>
      </c>
      <c r="DK6" s="38"/>
      <c r="DL6" s="42">
        <f t="shared" si="26"/>
        <v>0</v>
      </c>
      <c r="DM6" s="42">
        <f t="shared" si="27"/>
        <v>0</v>
      </c>
      <c r="DN6" s="42">
        <f t="shared" si="28"/>
        <v>0</v>
      </c>
      <c r="DO6" s="42">
        <f t="shared" si="29"/>
        <v>0</v>
      </c>
      <c r="DP6" s="42">
        <f t="shared" si="30"/>
        <v>0</v>
      </c>
      <c r="DQ6" s="42">
        <f t="shared" si="31"/>
        <v>0</v>
      </c>
      <c r="DR6" s="42">
        <f t="shared" si="32"/>
        <v>0</v>
      </c>
      <c r="DS6" s="42">
        <f t="shared" si="33"/>
        <v>0</v>
      </c>
      <c r="DT6" s="56">
        <f>DM6*'2'!BO7</f>
        <v>0</v>
      </c>
      <c r="DU6" s="56">
        <f>DM6*'2'!BN7</f>
        <v>0</v>
      </c>
    </row>
    <row r="7" spans="1:125">
      <c r="A7" s="11" t="s">
        <v>133</v>
      </c>
      <c r="B7" s="11" t="s">
        <v>45</v>
      </c>
      <c r="C7" s="42">
        <f>分析ｼｰﾄ!C12*'2'!C8+分析ｼｰﾄ!D12</f>
        <v>0</v>
      </c>
      <c r="D7" s="42">
        <f t="shared" si="0"/>
        <v>0</v>
      </c>
      <c r="E7" s="42">
        <f>分析ｼｰﾄ!C12+分析ｼｰﾄ!D12</f>
        <v>0</v>
      </c>
      <c r="F7" s="42">
        <f>$C7*'2'!BA8</f>
        <v>0</v>
      </c>
      <c r="G7" s="42">
        <f>$C7*'2'!BB8</f>
        <v>0</v>
      </c>
      <c r="H7" s="42">
        <f>$C7*'2'!BC8</f>
        <v>0</v>
      </c>
      <c r="I7" s="42">
        <f>$C7*'2'!BD8</f>
        <v>0</v>
      </c>
      <c r="J7" s="42">
        <f>$C7*'2'!BE8</f>
        <v>0</v>
      </c>
      <c r="K7" s="42">
        <f>$C7*'2'!BF8</f>
        <v>0</v>
      </c>
      <c r="L7" s="42">
        <f>$C7*'2'!BG8</f>
        <v>0</v>
      </c>
      <c r="M7" s="42">
        <f>$C7*'2'!BH8</f>
        <v>0</v>
      </c>
      <c r="N7" s="42">
        <f>$C7*'2'!BI8</f>
        <v>0</v>
      </c>
      <c r="O7" s="42">
        <f>$D7*'2'!BA8</f>
        <v>0</v>
      </c>
      <c r="P7" s="42">
        <f>$D7*'2'!BB8</f>
        <v>0</v>
      </c>
      <c r="Q7" s="42">
        <f>$D7*'2'!BC8</f>
        <v>0</v>
      </c>
      <c r="R7" s="42">
        <f>$D7*'2'!BD8</f>
        <v>0</v>
      </c>
      <c r="S7" s="42">
        <f>$D7*'2'!BE8</f>
        <v>0</v>
      </c>
      <c r="T7" s="42">
        <f>$D7*'2'!BF8</f>
        <v>0</v>
      </c>
      <c r="U7" s="42">
        <f>$D7*'2'!BG8</f>
        <v>0</v>
      </c>
      <c r="V7" s="42">
        <f>$D7*'2'!BH8</f>
        <v>0</v>
      </c>
      <c r="W7" s="42">
        <f>$D7*'2'!BI8</f>
        <v>0</v>
      </c>
      <c r="X7" s="42">
        <f t="shared" si="1"/>
        <v>0</v>
      </c>
      <c r="Y7" s="42">
        <v>0</v>
      </c>
      <c r="Z7" s="42">
        <f t="shared" si="11"/>
        <v>0</v>
      </c>
      <c r="AA7" s="42">
        <f>Y7*'2'!F8</f>
        <v>0</v>
      </c>
      <c r="AB7" s="37"/>
      <c r="AC7" s="42">
        <f>$AB$4*'2'!N8</f>
        <v>0</v>
      </c>
      <c r="AD7" s="42">
        <f t="shared" si="2"/>
        <v>0</v>
      </c>
      <c r="AE7" s="42">
        <f>Y7*'2'!O8</f>
        <v>0</v>
      </c>
      <c r="AF7" s="42">
        <f>AC7*'2'!O8</f>
        <v>0</v>
      </c>
      <c r="AG7" s="42">
        <f t="shared" si="12"/>
        <v>0</v>
      </c>
      <c r="AH7" s="42">
        <f>Y7*'2'!Q8</f>
        <v>0</v>
      </c>
      <c r="AI7" s="42">
        <f>AC7*'2'!Q8</f>
        <v>0</v>
      </c>
      <c r="AJ7" s="42">
        <f t="shared" si="3"/>
        <v>0</v>
      </c>
      <c r="AK7" s="42">
        <f>AD7*'2'!BO8</f>
        <v>0</v>
      </c>
      <c r="AL7" s="42">
        <f>AD7*'2'!BN8</f>
        <v>0</v>
      </c>
      <c r="AM7" s="42">
        <f>SUMIF(分析ｼｰﾄ!$M$9:$M$57,'3'!B7,分析ｼｰﾄ!$R$9:$R$57)</f>
        <v>0</v>
      </c>
      <c r="AN7" s="42">
        <f t="shared" si="4"/>
        <v>0</v>
      </c>
      <c r="AO7" s="42">
        <f>SUMIF(分析ｼｰﾄ!$M$9:$M$57,'3'!B7,分析ｼｰﾄ!$P$9:$P$57)</f>
        <v>0</v>
      </c>
      <c r="AP7" s="42">
        <f>$AM7*'2'!BA8</f>
        <v>0</v>
      </c>
      <c r="AQ7" s="42">
        <f>$AM7*'2'!BB8</f>
        <v>0</v>
      </c>
      <c r="AR7" s="42">
        <f>$AM7*'2'!BC8</f>
        <v>0</v>
      </c>
      <c r="AS7" s="42">
        <f>$AM7*'2'!BD8</f>
        <v>0</v>
      </c>
      <c r="AT7" s="42">
        <f>$AM7*'2'!BE8</f>
        <v>0</v>
      </c>
      <c r="AU7" s="42">
        <f>$AM7*'2'!BF8</f>
        <v>0</v>
      </c>
      <c r="AV7" s="42">
        <f>$AM7*'2'!BG8</f>
        <v>0</v>
      </c>
      <c r="AW7" s="42">
        <f>$AM7*'2'!BH8</f>
        <v>0</v>
      </c>
      <c r="AX7" s="42">
        <f>$AM7*'2'!BI8</f>
        <v>0</v>
      </c>
      <c r="AY7" s="42">
        <f>$AN7*'2'!BA8</f>
        <v>0</v>
      </c>
      <c r="AZ7" s="42">
        <f>$AN7*'2'!BB8</f>
        <v>0</v>
      </c>
      <c r="BA7" s="42">
        <f>$AN7*'2'!BC8</f>
        <v>0</v>
      </c>
      <c r="BB7" s="42">
        <f>$AN7*'2'!BD8</f>
        <v>0</v>
      </c>
      <c r="BC7" s="42">
        <f>$AN7*'2'!BE8</f>
        <v>0</v>
      </c>
      <c r="BD7" s="42">
        <f>$AN7*'2'!BF8</f>
        <v>0</v>
      </c>
      <c r="BE7" s="42">
        <f>$AN7*'2'!BG8</f>
        <v>0</v>
      </c>
      <c r="BF7" s="42">
        <f>$AN7*'2'!BH8</f>
        <v>0</v>
      </c>
      <c r="BG7" s="42">
        <f>$AN7*'2'!BI8</f>
        <v>0</v>
      </c>
      <c r="BH7" s="42">
        <f t="shared" si="5"/>
        <v>0</v>
      </c>
      <c r="BI7" s="42">
        <v>0</v>
      </c>
      <c r="BJ7" s="42">
        <f t="shared" si="6"/>
        <v>0</v>
      </c>
      <c r="BK7" s="42">
        <f>BI7*'2'!F8</f>
        <v>0</v>
      </c>
      <c r="BL7" s="38"/>
      <c r="BM7" s="42">
        <f>$BL$4*'2'!N8</f>
        <v>0</v>
      </c>
      <c r="BN7" s="42">
        <f t="shared" si="13"/>
        <v>0</v>
      </c>
      <c r="BO7" s="42">
        <f>BI7*'2'!O8</f>
        <v>0</v>
      </c>
      <c r="BP7" s="42">
        <f>BM7*'2'!O8</f>
        <v>0</v>
      </c>
      <c r="BQ7" s="42">
        <f t="shared" si="14"/>
        <v>0</v>
      </c>
      <c r="BR7" s="42">
        <f>BI7*'2'!Q8</f>
        <v>0</v>
      </c>
      <c r="BS7" s="42">
        <f>BM7*'2'!Q8</f>
        <v>0</v>
      </c>
      <c r="BT7" s="42">
        <f t="shared" si="15"/>
        <v>0</v>
      </c>
      <c r="BU7" s="42">
        <f>BN7*'2'!BO8</f>
        <v>0</v>
      </c>
      <c r="BV7" s="42">
        <f>BN7*'2'!BN8</f>
        <v>0</v>
      </c>
      <c r="BW7" s="42">
        <f>SUMIF(分析ｼｰﾄ!$M$58:$M$119,B7,分析ｼｰﾄ!$R$58:$R$119)</f>
        <v>0</v>
      </c>
      <c r="BX7" s="42">
        <f t="shared" si="16"/>
        <v>0</v>
      </c>
      <c r="BY7" s="42">
        <f>SUMIF(分析ｼｰﾄ!$M$58:$M$119,B7,分析ｼｰﾄ!$N$58:$N$119)</f>
        <v>0</v>
      </c>
      <c r="BZ7" s="42">
        <f>$BW7*'2'!BA8</f>
        <v>0</v>
      </c>
      <c r="CA7" s="42">
        <f>$BW7*'2'!BB8</f>
        <v>0</v>
      </c>
      <c r="CB7" s="42">
        <f>$BW7*'2'!BC8</f>
        <v>0</v>
      </c>
      <c r="CC7" s="42">
        <f>$BW7*'2'!BD8</f>
        <v>0</v>
      </c>
      <c r="CD7" s="42">
        <f>$BW7*'2'!BE8</f>
        <v>0</v>
      </c>
      <c r="CE7" s="42">
        <f>$BW7*'2'!BF8</f>
        <v>0</v>
      </c>
      <c r="CF7" s="42">
        <f>$BW7*'2'!BG8</f>
        <v>0</v>
      </c>
      <c r="CG7" s="42">
        <f>$BW7*'2'!BH8</f>
        <v>0</v>
      </c>
      <c r="CH7" s="42">
        <f>$BW7*'2'!BI8</f>
        <v>0</v>
      </c>
      <c r="CI7" s="42">
        <f>$BX7*'2'!BA8</f>
        <v>0</v>
      </c>
      <c r="CJ7" s="42">
        <f>$BX7*'2'!BB8</f>
        <v>0</v>
      </c>
      <c r="CK7" s="42">
        <f>$BX7*'2'!BC8</f>
        <v>0</v>
      </c>
      <c r="CL7" s="42">
        <f>$BX7*'2'!BD8</f>
        <v>0</v>
      </c>
      <c r="CM7" s="42">
        <f>$BX7*'2'!BE8</f>
        <v>0</v>
      </c>
      <c r="CN7" s="42">
        <f>$BX7*'2'!BF8</f>
        <v>0</v>
      </c>
      <c r="CO7" s="42">
        <f>$BX7*'2'!BG8</f>
        <v>0</v>
      </c>
      <c r="CP7" s="42">
        <f>$BX7*'2'!BH8</f>
        <v>0</v>
      </c>
      <c r="CQ7" s="42">
        <f>$BX7*'2'!BI8</f>
        <v>0</v>
      </c>
      <c r="CR7" s="42">
        <f t="shared" si="17"/>
        <v>0</v>
      </c>
      <c r="CS7" s="42">
        <v>0</v>
      </c>
      <c r="CT7" s="42">
        <f t="shared" si="18"/>
        <v>0</v>
      </c>
      <c r="CU7" s="42">
        <f>CS7*'2'!F8</f>
        <v>0</v>
      </c>
      <c r="CV7" s="54"/>
      <c r="CW7" s="42">
        <f>$CV$4*'2'!N8</f>
        <v>0</v>
      </c>
      <c r="CX7" s="42">
        <f t="shared" si="19"/>
        <v>0</v>
      </c>
      <c r="CY7" s="42">
        <f>CS7*'2'!O8</f>
        <v>0</v>
      </c>
      <c r="CZ7" s="42">
        <f>CW7*'2'!O8</f>
        <v>0</v>
      </c>
      <c r="DA7" s="42">
        <f t="shared" si="20"/>
        <v>0</v>
      </c>
      <c r="DB7" s="42">
        <f>CS7*'2'!Q8</f>
        <v>0</v>
      </c>
      <c r="DC7" s="42">
        <f>CW7*'2'!Q8</f>
        <v>0</v>
      </c>
      <c r="DD7" s="42">
        <f t="shared" si="21"/>
        <v>0</v>
      </c>
      <c r="DE7" s="42">
        <f>CX7*'2'!BO8</f>
        <v>0</v>
      </c>
      <c r="DF7" s="42">
        <f>CX7*'2'!BN8</f>
        <v>0</v>
      </c>
      <c r="DG7" s="42">
        <f t="shared" si="22"/>
        <v>0</v>
      </c>
      <c r="DH7" s="42">
        <f t="shared" si="23"/>
        <v>0</v>
      </c>
      <c r="DI7" s="42">
        <f t="shared" si="24"/>
        <v>0</v>
      </c>
      <c r="DJ7" s="42">
        <f t="shared" si="25"/>
        <v>0</v>
      </c>
      <c r="DK7" s="38"/>
      <c r="DL7" s="42">
        <f t="shared" si="26"/>
        <v>0</v>
      </c>
      <c r="DM7" s="42">
        <f t="shared" si="27"/>
        <v>0</v>
      </c>
      <c r="DN7" s="42">
        <f t="shared" si="28"/>
        <v>0</v>
      </c>
      <c r="DO7" s="42">
        <f t="shared" si="29"/>
        <v>0</v>
      </c>
      <c r="DP7" s="42">
        <f t="shared" si="30"/>
        <v>0</v>
      </c>
      <c r="DQ7" s="42">
        <f t="shared" si="31"/>
        <v>0</v>
      </c>
      <c r="DR7" s="42">
        <f t="shared" si="32"/>
        <v>0</v>
      </c>
      <c r="DS7" s="42">
        <f t="shared" si="33"/>
        <v>0</v>
      </c>
      <c r="DT7" s="56">
        <f>DM7*'2'!BO8</f>
        <v>0</v>
      </c>
      <c r="DU7" s="56">
        <f>DM7*'2'!BN8</f>
        <v>0</v>
      </c>
    </row>
    <row r="8" spans="1:125">
      <c r="A8" s="11" t="s">
        <v>134</v>
      </c>
      <c r="B8" s="11" t="s">
        <v>7</v>
      </c>
      <c r="C8" s="42">
        <f>分析ｼｰﾄ!C13*'2'!C9+分析ｼｰﾄ!D13</f>
        <v>0</v>
      </c>
      <c r="D8" s="42">
        <f t="shared" si="0"/>
        <v>0</v>
      </c>
      <c r="E8" s="42">
        <f>分析ｼｰﾄ!C13+分析ｼｰﾄ!D13</f>
        <v>0</v>
      </c>
      <c r="F8" s="42">
        <f>$C8*'2'!BA9</f>
        <v>0</v>
      </c>
      <c r="G8" s="42">
        <f>$C8*'2'!BB9</f>
        <v>0</v>
      </c>
      <c r="H8" s="42">
        <f>$C8*'2'!BC9</f>
        <v>0</v>
      </c>
      <c r="I8" s="42">
        <f>$C8*'2'!BD9</f>
        <v>0</v>
      </c>
      <c r="J8" s="42">
        <f>$C8*'2'!BE9</f>
        <v>0</v>
      </c>
      <c r="K8" s="42">
        <f>$C8*'2'!BF9</f>
        <v>0</v>
      </c>
      <c r="L8" s="42">
        <f>$C8*'2'!BG9</f>
        <v>0</v>
      </c>
      <c r="M8" s="42">
        <f>$C8*'2'!BH9</f>
        <v>0</v>
      </c>
      <c r="N8" s="42">
        <f>$C8*'2'!BI9</f>
        <v>0</v>
      </c>
      <c r="O8" s="42">
        <f>$D8*'2'!BA9</f>
        <v>0</v>
      </c>
      <c r="P8" s="42">
        <f>$D8*'2'!BB9</f>
        <v>0</v>
      </c>
      <c r="Q8" s="42">
        <f>$D8*'2'!BC9</f>
        <v>0</v>
      </c>
      <c r="R8" s="42">
        <f>$D8*'2'!BD9</f>
        <v>0</v>
      </c>
      <c r="S8" s="42">
        <f>$D8*'2'!BE9</f>
        <v>0</v>
      </c>
      <c r="T8" s="42">
        <f>$D8*'2'!BF9</f>
        <v>0</v>
      </c>
      <c r="U8" s="42">
        <f>$D8*'2'!BG9</f>
        <v>0</v>
      </c>
      <c r="V8" s="42">
        <f>$D8*'2'!BH9</f>
        <v>0</v>
      </c>
      <c r="W8" s="42">
        <f>$D8*'2'!BI9</f>
        <v>0</v>
      </c>
      <c r="X8" s="42">
        <f t="shared" si="1"/>
        <v>0</v>
      </c>
      <c r="Y8" s="42">
        <v>0</v>
      </c>
      <c r="Z8" s="42">
        <f t="shared" si="11"/>
        <v>0</v>
      </c>
      <c r="AA8" s="42">
        <f>Y8*'2'!F9</f>
        <v>0</v>
      </c>
      <c r="AB8" s="37"/>
      <c r="AC8" s="42">
        <f>$AB$4*'2'!N9</f>
        <v>0</v>
      </c>
      <c r="AD8" s="42">
        <f t="shared" si="2"/>
        <v>0</v>
      </c>
      <c r="AE8" s="42">
        <f>Y8*'2'!O9</f>
        <v>0</v>
      </c>
      <c r="AF8" s="42">
        <f>AC8*'2'!O9</f>
        <v>0</v>
      </c>
      <c r="AG8" s="42">
        <f t="shared" si="12"/>
        <v>0</v>
      </c>
      <c r="AH8" s="42">
        <f>Y8*'2'!Q9</f>
        <v>0</v>
      </c>
      <c r="AI8" s="42">
        <f>AC8*'2'!Q9</f>
        <v>0</v>
      </c>
      <c r="AJ8" s="42">
        <f t="shared" si="3"/>
        <v>0</v>
      </c>
      <c r="AK8" s="42">
        <f>AD8*'2'!BO9</f>
        <v>0</v>
      </c>
      <c r="AL8" s="42">
        <f>AD8*'2'!BN9</f>
        <v>0</v>
      </c>
      <c r="AM8" s="42">
        <f>SUMIF(分析ｼｰﾄ!$M$9:$M$57,'3'!B8,分析ｼｰﾄ!$R$9:$R$57)</f>
        <v>0</v>
      </c>
      <c r="AN8" s="42">
        <f t="shared" si="4"/>
        <v>0</v>
      </c>
      <c r="AO8" s="42">
        <f>SUMIF(分析ｼｰﾄ!$M$9:$M$57,'3'!B8,分析ｼｰﾄ!$P$9:$P$57)</f>
        <v>0</v>
      </c>
      <c r="AP8" s="42">
        <f>$AM8*'2'!BA9</f>
        <v>0</v>
      </c>
      <c r="AQ8" s="42">
        <f>$AM8*'2'!BB9</f>
        <v>0</v>
      </c>
      <c r="AR8" s="42">
        <f>$AM8*'2'!BC9</f>
        <v>0</v>
      </c>
      <c r="AS8" s="42">
        <f>$AM8*'2'!BD9</f>
        <v>0</v>
      </c>
      <c r="AT8" s="42">
        <f>$AM8*'2'!BE9</f>
        <v>0</v>
      </c>
      <c r="AU8" s="42">
        <f>$AM8*'2'!BF9</f>
        <v>0</v>
      </c>
      <c r="AV8" s="42">
        <f>$AM8*'2'!BG9</f>
        <v>0</v>
      </c>
      <c r="AW8" s="42">
        <f>$AM8*'2'!BH9</f>
        <v>0</v>
      </c>
      <c r="AX8" s="42">
        <f>$AM8*'2'!BI9</f>
        <v>0</v>
      </c>
      <c r="AY8" s="42">
        <f>$AN8*'2'!BA9</f>
        <v>0</v>
      </c>
      <c r="AZ8" s="42">
        <f>$AN8*'2'!BB9</f>
        <v>0</v>
      </c>
      <c r="BA8" s="42">
        <f>$AN8*'2'!BC9</f>
        <v>0</v>
      </c>
      <c r="BB8" s="42">
        <f>$AN8*'2'!BD9</f>
        <v>0</v>
      </c>
      <c r="BC8" s="42">
        <f>$AN8*'2'!BE9</f>
        <v>0</v>
      </c>
      <c r="BD8" s="42">
        <f>$AN8*'2'!BF9</f>
        <v>0</v>
      </c>
      <c r="BE8" s="42">
        <f>$AN8*'2'!BG9</f>
        <v>0</v>
      </c>
      <c r="BF8" s="42">
        <f>$AN8*'2'!BH9</f>
        <v>0</v>
      </c>
      <c r="BG8" s="42">
        <f>$AN8*'2'!BI9</f>
        <v>0</v>
      </c>
      <c r="BH8" s="42">
        <f t="shared" si="5"/>
        <v>0</v>
      </c>
      <c r="BI8" s="42">
        <v>0</v>
      </c>
      <c r="BJ8" s="42">
        <f t="shared" si="6"/>
        <v>0</v>
      </c>
      <c r="BK8" s="42">
        <f>BI8*'2'!F9</f>
        <v>0</v>
      </c>
      <c r="BL8" s="38"/>
      <c r="BM8" s="42">
        <f>$BL$4*'2'!N9</f>
        <v>0</v>
      </c>
      <c r="BN8" s="42">
        <f t="shared" si="13"/>
        <v>0</v>
      </c>
      <c r="BO8" s="42">
        <f>BI8*'2'!O9</f>
        <v>0</v>
      </c>
      <c r="BP8" s="42">
        <f>BM8*'2'!O9</f>
        <v>0</v>
      </c>
      <c r="BQ8" s="42">
        <f t="shared" si="14"/>
        <v>0</v>
      </c>
      <c r="BR8" s="42">
        <f>BI8*'2'!Q9</f>
        <v>0</v>
      </c>
      <c r="BS8" s="42">
        <f>BM8*'2'!Q9</f>
        <v>0</v>
      </c>
      <c r="BT8" s="42">
        <f t="shared" si="15"/>
        <v>0</v>
      </c>
      <c r="BU8" s="42">
        <f>BN8*'2'!BO9</f>
        <v>0</v>
      </c>
      <c r="BV8" s="42">
        <f>BN8*'2'!BN9</f>
        <v>0</v>
      </c>
      <c r="BW8" s="42">
        <f>SUMIF(分析ｼｰﾄ!$M$58:$M$119,B8,分析ｼｰﾄ!$R$58:$R$119)</f>
        <v>0</v>
      </c>
      <c r="BX8" s="42">
        <f t="shared" si="16"/>
        <v>0</v>
      </c>
      <c r="BY8" s="42">
        <f>SUMIF(分析ｼｰﾄ!$M$58:$M$119,B8,分析ｼｰﾄ!$N$58:$N$119)</f>
        <v>0</v>
      </c>
      <c r="BZ8" s="42">
        <f>$BW8*'2'!BA9</f>
        <v>0</v>
      </c>
      <c r="CA8" s="42">
        <f>$BW8*'2'!BB9</f>
        <v>0</v>
      </c>
      <c r="CB8" s="42">
        <f>$BW8*'2'!BC9</f>
        <v>0</v>
      </c>
      <c r="CC8" s="42">
        <f>$BW8*'2'!BD9</f>
        <v>0</v>
      </c>
      <c r="CD8" s="42">
        <f>$BW8*'2'!BE9</f>
        <v>0</v>
      </c>
      <c r="CE8" s="42">
        <f>$BW8*'2'!BF9</f>
        <v>0</v>
      </c>
      <c r="CF8" s="42">
        <f>$BW8*'2'!BG9</f>
        <v>0</v>
      </c>
      <c r="CG8" s="42">
        <f>$BW8*'2'!BH9</f>
        <v>0</v>
      </c>
      <c r="CH8" s="42">
        <f>$BW8*'2'!BI9</f>
        <v>0</v>
      </c>
      <c r="CI8" s="42">
        <f>$BX8*'2'!BA9</f>
        <v>0</v>
      </c>
      <c r="CJ8" s="42">
        <f>$BX8*'2'!BB9</f>
        <v>0</v>
      </c>
      <c r="CK8" s="42">
        <f>$BX8*'2'!BC9</f>
        <v>0</v>
      </c>
      <c r="CL8" s="42">
        <f>$BX8*'2'!BD9</f>
        <v>0</v>
      </c>
      <c r="CM8" s="42">
        <f>$BX8*'2'!BE9</f>
        <v>0</v>
      </c>
      <c r="CN8" s="42">
        <f>$BX8*'2'!BF9</f>
        <v>0</v>
      </c>
      <c r="CO8" s="42">
        <f>$BX8*'2'!BG9</f>
        <v>0</v>
      </c>
      <c r="CP8" s="42">
        <f>$BX8*'2'!BH9</f>
        <v>0</v>
      </c>
      <c r="CQ8" s="42">
        <f>$BX8*'2'!BI9</f>
        <v>0</v>
      </c>
      <c r="CR8" s="42">
        <f t="shared" si="17"/>
        <v>0</v>
      </c>
      <c r="CS8" s="42">
        <v>0</v>
      </c>
      <c r="CT8" s="42">
        <f t="shared" si="18"/>
        <v>0</v>
      </c>
      <c r="CU8" s="42">
        <f>CS8*'2'!F9</f>
        <v>0</v>
      </c>
      <c r="CV8" s="54"/>
      <c r="CW8" s="42">
        <f>$CV$4*'2'!N9</f>
        <v>0</v>
      </c>
      <c r="CX8" s="42">
        <f t="shared" si="19"/>
        <v>0</v>
      </c>
      <c r="CY8" s="42">
        <f>CS8*'2'!O9</f>
        <v>0</v>
      </c>
      <c r="CZ8" s="42">
        <f>CW8*'2'!O9</f>
        <v>0</v>
      </c>
      <c r="DA8" s="42">
        <f t="shared" si="20"/>
        <v>0</v>
      </c>
      <c r="DB8" s="42">
        <f>CS8*'2'!Q9</f>
        <v>0</v>
      </c>
      <c r="DC8" s="42">
        <f>CW8*'2'!Q9</f>
        <v>0</v>
      </c>
      <c r="DD8" s="42">
        <f t="shared" si="21"/>
        <v>0</v>
      </c>
      <c r="DE8" s="42">
        <f>CX8*'2'!BO9</f>
        <v>0</v>
      </c>
      <c r="DF8" s="42">
        <f>CX8*'2'!BN9</f>
        <v>0</v>
      </c>
      <c r="DG8" s="42">
        <f t="shared" si="22"/>
        <v>0</v>
      </c>
      <c r="DH8" s="42">
        <f t="shared" si="23"/>
        <v>0</v>
      </c>
      <c r="DI8" s="42">
        <f t="shared" si="24"/>
        <v>0</v>
      </c>
      <c r="DJ8" s="42">
        <f t="shared" si="25"/>
        <v>0</v>
      </c>
      <c r="DK8" s="38"/>
      <c r="DL8" s="42">
        <f t="shared" si="26"/>
        <v>0</v>
      </c>
      <c r="DM8" s="42">
        <f t="shared" si="27"/>
        <v>0</v>
      </c>
      <c r="DN8" s="42">
        <f t="shared" si="28"/>
        <v>0</v>
      </c>
      <c r="DO8" s="42">
        <f t="shared" si="29"/>
        <v>0</v>
      </c>
      <c r="DP8" s="42">
        <f t="shared" si="30"/>
        <v>0</v>
      </c>
      <c r="DQ8" s="42">
        <f t="shared" si="31"/>
        <v>0</v>
      </c>
      <c r="DR8" s="42">
        <f t="shared" si="32"/>
        <v>0</v>
      </c>
      <c r="DS8" s="42">
        <f t="shared" si="33"/>
        <v>0</v>
      </c>
      <c r="DT8" s="56">
        <f>DM8*'2'!BO9</f>
        <v>0</v>
      </c>
      <c r="DU8" s="56">
        <f>DM8*'2'!BN9</f>
        <v>0</v>
      </c>
    </row>
    <row r="9" spans="1:125">
      <c r="A9" s="11" t="s">
        <v>135</v>
      </c>
      <c r="B9" s="11" t="s">
        <v>46</v>
      </c>
      <c r="C9" s="42">
        <f>分析ｼｰﾄ!C14*'2'!C10+分析ｼｰﾄ!D14</f>
        <v>0</v>
      </c>
      <c r="D9" s="42">
        <f t="shared" si="0"/>
        <v>0</v>
      </c>
      <c r="E9" s="42">
        <f>分析ｼｰﾄ!C14+分析ｼｰﾄ!D14</f>
        <v>0</v>
      </c>
      <c r="F9" s="42">
        <f>$C9*'2'!BA10</f>
        <v>0</v>
      </c>
      <c r="G9" s="42">
        <f>$C9*'2'!BB10</f>
        <v>0</v>
      </c>
      <c r="H9" s="42">
        <f>$C9*'2'!BC10</f>
        <v>0</v>
      </c>
      <c r="I9" s="42">
        <f>$C9*'2'!BD10</f>
        <v>0</v>
      </c>
      <c r="J9" s="42">
        <f>$C9*'2'!BE10</f>
        <v>0</v>
      </c>
      <c r="K9" s="42">
        <f>$C9*'2'!BF10</f>
        <v>0</v>
      </c>
      <c r="L9" s="42">
        <f>$C9*'2'!BG10</f>
        <v>0</v>
      </c>
      <c r="M9" s="42">
        <f>$C9*'2'!BH10</f>
        <v>0</v>
      </c>
      <c r="N9" s="42">
        <f>$C9*'2'!BI10</f>
        <v>0</v>
      </c>
      <c r="O9" s="42">
        <f>$D9*'2'!BA10</f>
        <v>0</v>
      </c>
      <c r="P9" s="42">
        <f>$D9*'2'!BB10</f>
        <v>0</v>
      </c>
      <c r="Q9" s="42">
        <f>$D9*'2'!BC10</f>
        <v>0</v>
      </c>
      <c r="R9" s="42">
        <f>$D9*'2'!BD10</f>
        <v>0</v>
      </c>
      <c r="S9" s="42">
        <f>$D9*'2'!BE10</f>
        <v>0</v>
      </c>
      <c r="T9" s="42">
        <f>$D9*'2'!BF10</f>
        <v>0</v>
      </c>
      <c r="U9" s="42">
        <f>$D9*'2'!BG10</f>
        <v>0</v>
      </c>
      <c r="V9" s="42">
        <f>$D9*'2'!BH10</f>
        <v>0</v>
      </c>
      <c r="W9" s="42">
        <f>$D9*'2'!BI10</f>
        <v>0</v>
      </c>
      <c r="X9" s="42">
        <f t="shared" si="1"/>
        <v>0</v>
      </c>
      <c r="Y9" s="42">
        <v>0</v>
      </c>
      <c r="Z9" s="42">
        <f t="shared" si="11"/>
        <v>0</v>
      </c>
      <c r="AA9" s="42">
        <f>Y9*'2'!F10</f>
        <v>0</v>
      </c>
      <c r="AB9" s="37"/>
      <c r="AC9" s="42">
        <f>$AB$4*'2'!N10</f>
        <v>0</v>
      </c>
      <c r="AD9" s="42">
        <f t="shared" si="2"/>
        <v>0</v>
      </c>
      <c r="AE9" s="42">
        <f>Y9*'2'!O10</f>
        <v>0</v>
      </c>
      <c r="AF9" s="42">
        <f>AC9*'2'!O10</f>
        <v>0</v>
      </c>
      <c r="AG9" s="42">
        <f t="shared" si="12"/>
        <v>0</v>
      </c>
      <c r="AH9" s="42">
        <f>Y9*'2'!Q10</f>
        <v>0</v>
      </c>
      <c r="AI9" s="42">
        <f>AC9*'2'!Q10</f>
        <v>0</v>
      </c>
      <c r="AJ9" s="42">
        <f t="shared" si="3"/>
        <v>0</v>
      </c>
      <c r="AK9" s="42">
        <f>AD9*'2'!BO10</f>
        <v>0</v>
      </c>
      <c r="AL9" s="42">
        <f>AD9*'2'!BN10</f>
        <v>0</v>
      </c>
      <c r="AM9" s="42">
        <f>SUMIF(分析ｼｰﾄ!$M$9:$M$57,'3'!B9,分析ｼｰﾄ!$R$9:$R$57)</f>
        <v>0</v>
      </c>
      <c r="AN9" s="42">
        <f t="shared" si="4"/>
        <v>0</v>
      </c>
      <c r="AO9" s="42">
        <f>SUMIF(分析ｼｰﾄ!$M$9:$M$57,'3'!B9,分析ｼｰﾄ!$P$9:$P$57)</f>
        <v>0</v>
      </c>
      <c r="AP9" s="42">
        <f>$AM9*'2'!BA10</f>
        <v>0</v>
      </c>
      <c r="AQ9" s="42">
        <f>$AM9*'2'!BB10</f>
        <v>0</v>
      </c>
      <c r="AR9" s="42">
        <f>$AM9*'2'!BC10</f>
        <v>0</v>
      </c>
      <c r="AS9" s="42">
        <f>$AM9*'2'!BD10</f>
        <v>0</v>
      </c>
      <c r="AT9" s="42">
        <f>$AM9*'2'!BE10</f>
        <v>0</v>
      </c>
      <c r="AU9" s="42">
        <f>$AM9*'2'!BF10</f>
        <v>0</v>
      </c>
      <c r="AV9" s="42">
        <f>$AM9*'2'!BG10</f>
        <v>0</v>
      </c>
      <c r="AW9" s="42">
        <f>$AM9*'2'!BH10</f>
        <v>0</v>
      </c>
      <c r="AX9" s="42">
        <f>$AM9*'2'!BI10</f>
        <v>0</v>
      </c>
      <c r="AY9" s="42">
        <f>$AN9*'2'!BA10</f>
        <v>0</v>
      </c>
      <c r="AZ9" s="42">
        <f>$AN9*'2'!BB10</f>
        <v>0</v>
      </c>
      <c r="BA9" s="42">
        <f>$AN9*'2'!BC10</f>
        <v>0</v>
      </c>
      <c r="BB9" s="42">
        <f>$AN9*'2'!BD10</f>
        <v>0</v>
      </c>
      <c r="BC9" s="42">
        <f>$AN9*'2'!BE10</f>
        <v>0</v>
      </c>
      <c r="BD9" s="42">
        <f>$AN9*'2'!BF10</f>
        <v>0</v>
      </c>
      <c r="BE9" s="42">
        <f>$AN9*'2'!BG10</f>
        <v>0</v>
      </c>
      <c r="BF9" s="42">
        <f>$AN9*'2'!BH10</f>
        <v>0</v>
      </c>
      <c r="BG9" s="42">
        <f>$AN9*'2'!BI10</f>
        <v>0</v>
      </c>
      <c r="BH9" s="42">
        <f t="shared" si="5"/>
        <v>0</v>
      </c>
      <c r="BI9" s="42">
        <v>0</v>
      </c>
      <c r="BJ9" s="42">
        <f t="shared" si="6"/>
        <v>0</v>
      </c>
      <c r="BK9" s="42">
        <f>BI9*'2'!F10</f>
        <v>0</v>
      </c>
      <c r="BL9" s="38"/>
      <c r="BM9" s="42">
        <f>$BL$4*'2'!N10</f>
        <v>0</v>
      </c>
      <c r="BN9" s="42">
        <f t="shared" si="13"/>
        <v>0</v>
      </c>
      <c r="BO9" s="42">
        <f>BI9*'2'!O10</f>
        <v>0</v>
      </c>
      <c r="BP9" s="42">
        <f>BM9*'2'!O10</f>
        <v>0</v>
      </c>
      <c r="BQ9" s="42">
        <f t="shared" si="14"/>
        <v>0</v>
      </c>
      <c r="BR9" s="42">
        <f>BI9*'2'!Q10</f>
        <v>0</v>
      </c>
      <c r="BS9" s="42">
        <f>BM9*'2'!Q10</f>
        <v>0</v>
      </c>
      <c r="BT9" s="42">
        <f t="shared" si="15"/>
        <v>0</v>
      </c>
      <c r="BU9" s="42">
        <f>BN9*'2'!BO10</f>
        <v>0</v>
      </c>
      <c r="BV9" s="42">
        <f>BN9*'2'!BN10</f>
        <v>0</v>
      </c>
      <c r="BW9" s="42">
        <f>SUMIF(分析ｼｰﾄ!$M$58:$M$119,B9,分析ｼｰﾄ!$R$58:$R$119)</f>
        <v>0</v>
      </c>
      <c r="BX9" s="42">
        <f t="shared" si="16"/>
        <v>0</v>
      </c>
      <c r="BY9" s="42">
        <f>SUMIF(分析ｼｰﾄ!$M$58:$M$119,B9,分析ｼｰﾄ!$N$58:$N$119)</f>
        <v>0</v>
      </c>
      <c r="BZ9" s="42">
        <f>$BW9*'2'!BA10</f>
        <v>0</v>
      </c>
      <c r="CA9" s="42">
        <f>$BW9*'2'!BB10</f>
        <v>0</v>
      </c>
      <c r="CB9" s="42">
        <f>$BW9*'2'!BC10</f>
        <v>0</v>
      </c>
      <c r="CC9" s="42">
        <f>$BW9*'2'!BD10</f>
        <v>0</v>
      </c>
      <c r="CD9" s="42">
        <f>$BW9*'2'!BE10</f>
        <v>0</v>
      </c>
      <c r="CE9" s="42">
        <f>$BW9*'2'!BF10</f>
        <v>0</v>
      </c>
      <c r="CF9" s="42">
        <f>$BW9*'2'!BG10</f>
        <v>0</v>
      </c>
      <c r="CG9" s="42">
        <f>$BW9*'2'!BH10</f>
        <v>0</v>
      </c>
      <c r="CH9" s="42">
        <f>$BW9*'2'!BI10</f>
        <v>0</v>
      </c>
      <c r="CI9" s="42">
        <f>$BX9*'2'!BA10</f>
        <v>0</v>
      </c>
      <c r="CJ9" s="42">
        <f>$BX9*'2'!BB10</f>
        <v>0</v>
      </c>
      <c r="CK9" s="42">
        <f>$BX9*'2'!BC10</f>
        <v>0</v>
      </c>
      <c r="CL9" s="42">
        <f>$BX9*'2'!BD10</f>
        <v>0</v>
      </c>
      <c r="CM9" s="42">
        <f>$BX9*'2'!BE10</f>
        <v>0</v>
      </c>
      <c r="CN9" s="42">
        <f>$BX9*'2'!BF10</f>
        <v>0</v>
      </c>
      <c r="CO9" s="42">
        <f>$BX9*'2'!BG10</f>
        <v>0</v>
      </c>
      <c r="CP9" s="42">
        <f>$BX9*'2'!BH10</f>
        <v>0</v>
      </c>
      <c r="CQ9" s="42">
        <f>$BX9*'2'!BI10</f>
        <v>0</v>
      </c>
      <c r="CR9" s="42">
        <f t="shared" si="17"/>
        <v>0</v>
      </c>
      <c r="CS9" s="42">
        <v>0</v>
      </c>
      <c r="CT9" s="42">
        <f t="shared" si="18"/>
        <v>0</v>
      </c>
      <c r="CU9" s="42">
        <f>CS9*'2'!F10</f>
        <v>0</v>
      </c>
      <c r="CV9" s="54"/>
      <c r="CW9" s="42">
        <f>$CV$4*'2'!N10</f>
        <v>0</v>
      </c>
      <c r="CX9" s="42">
        <f t="shared" si="19"/>
        <v>0</v>
      </c>
      <c r="CY9" s="42">
        <f>CS9*'2'!O10</f>
        <v>0</v>
      </c>
      <c r="CZ9" s="42">
        <f>CW9*'2'!O10</f>
        <v>0</v>
      </c>
      <c r="DA9" s="42">
        <f t="shared" si="20"/>
        <v>0</v>
      </c>
      <c r="DB9" s="42">
        <f>CS9*'2'!Q10</f>
        <v>0</v>
      </c>
      <c r="DC9" s="42">
        <f>CW9*'2'!Q10</f>
        <v>0</v>
      </c>
      <c r="DD9" s="42">
        <f t="shared" si="21"/>
        <v>0</v>
      </c>
      <c r="DE9" s="42">
        <f>CX9*'2'!BO10</f>
        <v>0</v>
      </c>
      <c r="DF9" s="42">
        <f>CX9*'2'!BN10</f>
        <v>0</v>
      </c>
      <c r="DG9" s="42">
        <f t="shared" si="22"/>
        <v>0</v>
      </c>
      <c r="DH9" s="42">
        <f t="shared" si="23"/>
        <v>0</v>
      </c>
      <c r="DI9" s="42">
        <f t="shared" si="24"/>
        <v>0</v>
      </c>
      <c r="DJ9" s="42">
        <f t="shared" si="25"/>
        <v>0</v>
      </c>
      <c r="DK9" s="38"/>
      <c r="DL9" s="42">
        <f t="shared" si="26"/>
        <v>0</v>
      </c>
      <c r="DM9" s="42">
        <f t="shared" si="27"/>
        <v>0</v>
      </c>
      <c r="DN9" s="42">
        <f t="shared" si="28"/>
        <v>0</v>
      </c>
      <c r="DO9" s="42">
        <f t="shared" si="29"/>
        <v>0</v>
      </c>
      <c r="DP9" s="42">
        <f t="shared" si="30"/>
        <v>0</v>
      </c>
      <c r="DQ9" s="42">
        <f t="shared" si="31"/>
        <v>0</v>
      </c>
      <c r="DR9" s="42">
        <f t="shared" si="32"/>
        <v>0</v>
      </c>
      <c r="DS9" s="42">
        <f t="shared" si="33"/>
        <v>0</v>
      </c>
      <c r="DT9" s="56">
        <f>DM9*'2'!BO10</f>
        <v>0</v>
      </c>
      <c r="DU9" s="56">
        <f>DM9*'2'!BN10</f>
        <v>0</v>
      </c>
    </row>
    <row r="10" spans="1:125">
      <c r="A10" s="11" t="s">
        <v>136</v>
      </c>
      <c r="B10" s="11" t="s">
        <v>47</v>
      </c>
      <c r="C10" s="42">
        <f>分析ｼｰﾄ!C15*'2'!C11+分析ｼｰﾄ!D15</f>
        <v>0</v>
      </c>
      <c r="D10" s="42">
        <f t="shared" si="0"/>
        <v>0</v>
      </c>
      <c r="E10" s="42">
        <f>分析ｼｰﾄ!C15+分析ｼｰﾄ!D15</f>
        <v>0</v>
      </c>
      <c r="F10" s="42">
        <f>$C10*'2'!BA11</f>
        <v>0</v>
      </c>
      <c r="G10" s="42">
        <f>$C10*'2'!BB11</f>
        <v>0</v>
      </c>
      <c r="H10" s="42">
        <f>$C10*'2'!BC11</f>
        <v>0</v>
      </c>
      <c r="I10" s="42">
        <f>$C10*'2'!BD11</f>
        <v>0</v>
      </c>
      <c r="J10" s="42">
        <f>$C10*'2'!BE11</f>
        <v>0</v>
      </c>
      <c r="K10" s="42">
        <f>$C10*'2'!BF11</f>
        <v>0</v>
      </c>
      <c r="L10" s="42">
        <f>$C10*'2'!BG11</f>
        <v>0</v>
      </c>
      <c r="M10" s="42">
        <f>$C10*'2'!BH11</f>
        <v>0</v>
      </c>
      <c r="N10" s="42">
        <f>$C10*'2'!BI11</f>
        <v>0</v>
      </c>
      <c r="O10" s="42">
        <f>$D10*'2'!BA11</f>
        <v>0</v>
      </c>
      <c r="P10" s="42">
        <f>$D10*'2'!BB11</f>
        <v>0</v>
      </c>
      <c r="Q10" s="42">
        <f>$D10*'2'!BC11</f>
        <v>0</v>
      </c>
      <c r="R10" s="42">
        <f>$D10*'2'!BD11</f>
        <v>0</v>
      </c>
      <c r="S10" s="42">
        <f>$D10*'2'!BE11</f>
        <v>0</v>
      </c>
      <c r="T10" s="42">
        <f>$D10*'2'!BF11</f>
        <v>0</v>
      </c>
      <c r="U10" s="42">
        <f>$D10*'2'!BG11</f>
        <v>0</v>
      </c>
      <c r="V10" s="42">
        <f>$D10*'2'!BH11</f>
        <v>0</v>
      </c>
      <c r="W10" s="42">
        <f>$D10*'2'!BI11</f>
        <v>0</v>
      </c>
      <c r="X10" s="42">
        <f t="shared" si="1"/>
        <v>0</v>
      </c>
      <c r="Y10" s="42">
        <v>0</v>
      </c>
      <c r="Z10" s="42">
        <f t="shared" si="11"/>
        <v>0</v>
      </c>
      <c r="AA10" s="42">
        <f>Y10*'2'!F11</f>
        <v>0</v>
      </c>
      <c r="AB10" s="37"/>
      <c r="AC10" s="42">
        <f>$AB$4*'2'!N11</f>
        <v>0</v>
      </c>
      <c r="AD10" s="42">
        <f t="shared" si="2"/>
        <v>0</v>
      </c>
      <c r="AE10" s="42">
        <f>Y10*'2'!O11</f>
        <v>0</v>
      </c>
      <c r="AF10" s="42">
        <f>AC10*'2'!O11</f>
        <v>0</v>
      </c>
      <c r="AG10" s="42">
        <f t="shared" si="12"/>
        <v>0</v>
      </c>
      <c r="AH10" s="42">
        <f>Y10*'2'!Q11</f>
        <v>0</v>
      </c>
      <c r="AI10" s="42">
        <f>AC10*'2'!Q11</f>
        <v>0</v>
      </c>
      <c r="AJ10" s="42">
        <f t="shared" si="3"/>
        <v>0</v>
      </c>
      <c r="AK10" s="42">
        <f>AD10*'2'!BO11</f>
        <v>0</v>
      </c>
      <c r="AL10" s="42">
        <f>AD10*'2'!BN11</f>
        <v>0</v>
      </c>
      <c r="AM10" s="42">
        <f>SUMIF(分析ｼｰﾄ!$M$9:$M$57,'3'!B10,分析ｼｰﾄ!$R$9:$R$57)</f>
        <v>0</v>
      </c>
      <c r="AN10" s="42">
        <f t="shared" si="4"/>
        <v>0</v>
      </c>
      <c r="AO10" s="42">
        <f>SUMIF(分析ｼｰﾄ!$M$9:$M$57,'3'!B10,分析ｼｰﾄ!$P$9:$P$57)</f>
        <v>0</v>
      </c>
      <c r="AP10" s="42">
        <f>$AM10*'2'!BA11</f>
        <v>0</v>
      </c>
      <c r="AQ10" s="42">
        <f>$AM10*'2'!BB11</f>
        <v>0</v>
      </c>
      <c r="AR10" s="42">
        <f>$AM10*'2'!BC11</f>
        <v>0</v>
      </c>
      <c r="AS10" s="42">
        <f>$AM10*'2'!BD11</f>
        <v>0</v>
      </c>
      <c r="AT10" s="42">
        <f>$AM10*'2'!BE11</f>
        <v>0</v>
      </c>
      <c r="AU10" s="42">
        <f>$AM10*'2'!BF11</f>
        <v>0</v>
      </c>
      <c r="AV10" s="42">
        <f>$AM10*'2'!BG11</f>
        <v>0</v>
      </c>
      <c r="AW10" s="42">
        <f>$AM10*'2'!BH11</f>
        <v>0</v>
      </c>
      <c r="AX10" s="42">
        <f>$AM10*'2'!BI11</f>
        <v>0</v>
      </c>
      <c r="AY10" s="42">
        <f>$AN10*'2'!BA11</f>
        <v>0</v>
      </c>
      <c r="AZ10" s="42">
        <f>$AN10*'2'!BB11</f>
        <v>0</v>
      </c>
      <c r="BA10" s="42">
        <f>$AN10*'2'!BC11</f>
        <v>0</v>
      </c>
      <c r="BB10" s="42">
        <f>$AN10*'2'!BD11</f>
        <v>0</v>
      </c>
      <c r="BC10" s="42">
        <f>$AN10*'2'!BE11</f>
        <v>0</v>
      </c>
      <c r="BD10" s="42">
        <f>$AN10*'2'!BF11</f>
        <v>0</v>
      </c>
      <c r="BE10" s="42">
        <f>$AN10*'2'!BG11</f>
        <v>0</v>
      </c>
      <c r="BF10" s="42">
        <f>$AN10*'2'!BH11</f>
        <v>0</v>
      </c>
      <c r="BG10" s="42">
        <f>$AN10*'2'!BI11</f>
        <v>0</v>
      </c>
      <c r="BH10" s="42">
        <f t="shared" si="5"/>
        <v>0</v>
      </c>
      <c r="BI10" s="42">
        <v>0</v>
      </c>
      <c r="BJ10" s="42">
        <f t="shared" si="6"/>
        <v>0</v>
      </c>
      <c r="BK10" s="42">
        <f>BI10*'2'!F11</f>
        <v>0</v>
      </c>
      <c r="BL10" s="38"/>
      <c r="BM10" s="42">
        <f>$BL$4*'2'!N11</f>
        <v>0</v>
      </c>
      <c r="BN10" s="42">
        <f t="shared" si="13"/>
        <v>0</v>
      </c>
      <c r="BO10" s="42">
        <f>BI10*'2'!O11</f>
        <v>0</v>
      </c>
      <c r="BP10" s="42">
        <f>BM10*'2'!O11</f>
        <v>0</v>
      </c>
      <c r="BQ10" s="42">
        <f t="shared" si="14"/>
        <v>0</v>
      </c>
      <c r="BR10" s="42">
        <f>BI10*'2'!Q11</f>
        <v>0</v>
      </c>
      <c r="BS10" s="42">
        <f>BM10*'2'!Q11</f>
        <v>0</v>
      </c>
      <c r="BT10" s="42">
        <f t="shared" si="15"/>
        <v>0</v>
      </c>
      <c r="BU10" s="42">
        <f>BN10*'2'!BO11</f>
        <v>0</v>
      </c>
      <c r="BV10" s="42">
        <f>BN10*'2'!BN11</f>
        <v>0</v>
      </c>
      <c r="BW10" s="42">
        <f>SUMIF(分析ｼｰﾄ!$M$58:$M$119,B10,分析ｼｰﾄ!$R$58:$R$119)</f>
        <v>0</v>
      </c>
      <c r="BX10" s="42">
        <f t="shared" si="16"/>
        <v>0</v>
      </c>
      <c r="BY10" s="42">
        <f>SUMIF(分析ｼｰﾄ!$M$58:$M$119,B10,分析ｼｰﾄ!$N$58:$N$119)</f>
        <v>0</v>
      </c>
      <c r="BZ10" s="42">
        <f>$BW10*'2'!BA11</f>
        <v>0</v>
      </c>
      <c r="CA10" s="42">
        <f>$BW10*'2'!BB11</f>
        <v>0</v>
      </c>
      <c r="CB10" s="42">
        <f>$BW10*'2'!BC11</f>
        <v>0</v>
      </c>
      <c r="CC10" s="42">
        <f>$BW10*'2'!BD11</f>
        <v>0</v>
      </c>
      <c r="CD10" s="42">
        <f>$BW10*'2'!BE11</f>
        <v>0</v>
      </c>
      <c r="CE10" s="42">
        <f>$BW10*'2'!BF11</f>
        <v>0</v>
      </c>
      <c r="CF10" s="42">
        <f>$BW10*'2'!BG11</f>
        <v>0</v>
      </c>
      <c r="CG10" s="42">
        <f>$BW10*'2'!BH11</f>
        <v>0</v>
      </c>
      <c r="CH10" s="42">
        <f>$BW10*'2'!BI11</f>
        <v>0</v>
      </c>
      <c r="CI10" s="42">
        <f>$BX10*'2'!BA11</f>
        <v>0</v>
      </c>
      <c r="CJ10" s="42">
        <f>$BX10*'2'!BB11</f>
        <v>0</v>
      </c>
      <c r="CK10" s="42">
        <f>$BX10*'2'!BC11</f>
        <v>0</v>
      </c>
      <c r="CL10" s="42">
        <f>$BX10*'2'!BD11</f>
        <v>0</v>
      </c>
      <c r="CM10" s="42">
        <f>$BX10*'2'!BE11</f>
        <v>0</v>
      </c>
      <c r="CN10" s="42">
        <f>$BX10*'2'!BF11</f>
        <v>0</v>
      </c>
      <c r="CO10" s="42">
        <f>$BX10*'2'!BG11</f>
        <v>0</v>
      </c>
      <c r="CP10" s="42">
        <f>$BX10*'2'!BH11</f>
        <v>0</v>
      </c>
      <c r="CQ10" s="42">
        <f>$BX10*'2'!BI11</f>
        <v>0</v>
      </c>
      <c r="CR10" s="42">
        <f t="shared" si="17"/>
        <v>0</v>
      </c>
      <c r="CS10" s="42">
        <v>0</v>
      </c>
      <c r="CT10" s="42">
        <f t="shared" si="18"/>
        <v>0</v>
      </c>
      <c r="CU10" s="42">
        <f>CS10*'2'!F11</f>
        <v>0</v>
      </c>
      <c r="CV10" s="54"/>
      <c r="CW10" s="42">
        <f>$CV$4*'2'!N11</f>
        <v>0</v>
      </c>
      <c r="CX10" s="42">
        <f t="shared" si="19"/>
        <v>0</v>
      </c>
      <c r="CY10" s="42">
        <f>CS10*'2'!O11</f>
        <v>0</v>
      </c>
      <c r="CZ10" s="42">
        <f>CW10*'2'!O11</f>
        <v>0</v>
      </c>
      <c r="DA10" s="42">
        <f t="shared" si="20"/>
        <v>0</v>
      </c>
      <c r="DB10" s="42">
        <f>CS10*'2'!Q11</f>
        <v>0</v>
      </c>
      <c r="DC10" s="42">
        <f>CW10*'2'!Q11</f>
        <v>0</v>
      </c>
      <c r="DD10" s="42">
        <f t="shared" si="21"/>
        <v>0</v>
      </c>
      <c r="DE10" s="42">
        <f>CX10*'2'!BO11</f>
        <v>0</v>
      </c>
      <c r="DF10" s="42">
        <f>CX10*'2'!BN11</f>
        <v>0</v>
      </c>
      <c r="DG10" s="42">
        <f t="shared" si="22"/>
        <v>0</v>
      </c>
      <c r="DH10" s="42">
        <f t="shared" si="23"/>
        <v>0</v>
      </c>
      <c r="DI10" s="42">
        <f t="shared" si="24"/>
        <v>0</v>
      </c>
      <c r="DJ10" s="42">
        <f t="shared" si="25"/>
        <v>0</v>
      </c>
      <c r="DK10" s="38"/>
      <c r="DL10" s="42">
        <f t="shared" si="26"/>
        <v>0</v>
      </c>
      <c r="DM10" s="42">
        <f t="shared" si="27"/>
        <v>0</v>
      </c>
      <c r="DN10" s="42">
        <f t="shared" si="28"/>
        <v>0</v>
      </c>
      <c r="DO10" s="42">
        <f t="shared" si="29"/>
        <v>0</v>
      </c>
      <c r="DP10" s="42">
        <f t="shared" si="30"/>
        <v>0</v>
      </c>
      <c r="DQ10" s="42">
        <f t="shared" si="31"/>
        <v>0</v>
      </c>
      <c r="DR10" s="42">
        <f t="shared" si="32"/>
        <v>0</v>
      </c>
      <c r="DS10" s="42">
        <f t="shared" si="33"/>
        <v>0</v>
      </c>
      <c r="DT10" s="56">
        <f>DM10*'2'!BO11</f>
        <v>0</v>
      </c>
      <c r="DU10" s="56">
        <f>DM10*'2'!BN11</f>
        <v>0</v>
      </c>
    </row>
    <row r="11" spans="1:125">
      <c r="A11" s="11" t="s">
        <v>137</v>
      </c>
      <c r="B11" s="11" t="s">
        <v>547</v>
      </c>
      <c r="C11" s="42">
        <f>分析ｼｰﾄ!C16*'2'!C12+分析ｼｰﾄ!D16</f>
        <v>0</v>
      </c>
      <c r="D11" s="42">
        <f t="shared" si="0"/>
        <v>0</v>
      </c>
      <c r="E11" s="42">
        <f>分析ｼｰﾄ!C16+分析ｼｰﾄ!D16</f>
        <v>0</v>
      </c>
      <c r="F11" s="42">
        <f>$C11*'2'!BA12</f>
        <v>0</v>
      </c>
      <c r="G11" s="42">
        <f>$C11*'2'!BB12</f>
        <v>0</v>
      </c>
      <c r="H11" s="42">
        <f>$C11*'2'!BC12</f>
        <v>0</v>
      </c>
      <c r="I11" s="42">
        <f>$C11*'2'!BD12</f>
        <v>0</v>
      </c>
      <c r="J11" s="42">
        <f>$C11*'2'!BE12</f>
        <v>0</v>
      </c>
      <c r="K11" s="42">
        <f>$C11*'2'!BF12</f>
        <v>0</v>
      </c>
      <c r="L11" s="42">
        <f>$C11*'2'!BG12</f>
        <v>0</v>
      </c>
      <c r="M11" s="42">
        <f>$C11*'2'!BH12</f>
        <v>0</v>
      </c>
      <c r="N11" s="42">
        <f>$C11*'2'!BI12</f>
        <v>0</v>
      </c>
      <c r="O11" s="42">
        <f>$D11*'2'!BA12</f>
        <v>0</v>
      </c>
      <c r="P11" s="42">
        <f>$D11*'2'!BB12</f>
        <v>0</v>
      </c>
      <c r="Q11" s="42">
        <f>$D11*'2'!BC12</f>
        <v>0</v>
      </c>
      <c r="R11" s="42">
        <f>$D11*'2'!BD12</f>
        <v>0</v>
      </c>
      <c r="S11" s="42">
        <f>$D11*'2'!BE12</f>
        <v>0</v>
      </c>
      <c r="T11" s="42">
        <f>$D11*'2'!BF12</f>
        <v>0</v>
      </c>
      <c r="U11" s="42">
        <f>$D11*'2'!BG12</f>
        <v>0</v>
      </c>
      <c r="V11" s="42">
        <f>$D11*'2'!BH12</f>
        <v>0</v>
      </c>
      <c r="W11" s="42">
        <f>$D11*'2'!BI12</f>
        <v>0</v>
      </c>
      <c r="X11" s="42">
        <f t="shared" si="1"/>
        <v>0</v>
      </c>
      <c r="Y11" s="42">
        <v>0</v>
      </c>
      <c r="Z11" s="42">
        <f t="shared" si="11"/>
        <v>0</v>
      </c>
      <c r="AA11" s="42">
        <f>Y11*'2'!F12</f>
        <v>0</v>
      </c>
      <c r="AB11" s="37"/>
      <c r="AC11" s="42">
        <f>$AB$4*'2'!N12</f>
        <v>0</v>
      </c>
      <c r="AD11" s="42">
        <f t="shared" si="2"/>
        <v>0</v>
      </c>
      <c r="AE11" s="42">
        <f>Y11*'2'!O12</f>
        <v>0</v>
      </c>
      <c r="AF11" s="42">
        <f>AC11*'2'!O12</f>
        <v>0</v>
      </c>
      <c r="AG11" s="42">
        <f t="shared" si="12"/>
        <v>0</v>
      </c>
      <c r="AH11" s="42">
        <f>Y11*'2'!Q12</f>
        <v>0</v>
      </c>
      <c r="AI11" s="42">
        <f>AC11*'2'!Q12</f>
        <v>0</v>
      </c>
      <c r="AJ11" s="42">
        <f t="shared" si="3"/>
        <v>0</v>
      </c>
      <c r="AK11" s="42">
        <f>AD11*'2'!BO12</f>
        <v>0</v>
      </c>
      <c r="AL11" s="42">
        <f>AD11*'2'!BN12</f>
        <v>0</v>
      </c>
      <c r="AM11" s="42">
        <f>SUMIF(分析ｼｰﾄ!$M$9:$M$57,'3'!B11,分析ｼｰﾄ!$R$9:$R$57)</f>
        <v>0</v>
      </c>
      <c r="AN11" s="42">
        <f t="shared" si="4"/>
        <v>0</v>
      </c>
      <c r="AO11" s="42">
        <f>SUMIF(分析ｼｰﾄ!$M$9:$M$57,'3'!B11,分析ｼｰﾄ!$P$9:$P$57)</f>
        <v>0</v>
      </c>
      <c r="AP11" s="42">
        <f>$AM11*'2'!BA12</f>
        <v>0</v>
      </c>
      <c r="AQ11" s="42">
        <f>$AM11*'2'!BB12</f>
        <v>0</v>
      </c>
      <c r="AR11" s="42">
        <f>$AM11*'2'!BC12</f>
        <v>0</v>
      </c>
      <c r="AS11" s="42">
        <f>$AM11*'2'!BD12</f>
        <v>0</v>
      </c>
      <c r="AT11" s="42">
        <f>$AM11*'2'!BE12</f>
        <v>0</v>
      </c>
      <c r="AU11" s="42">
        <f>$AM11*'2'!BF12</f>
        <v>0</v>
      </c>
      <c r="AV11" s="42">
        <f>$AM11*'2'!BG12</f>
        <v>0</v>
      </c>
      <c r="AW11" s="42">
        <f>$AM11*'2'!BH12</f>
        <v>0</v>
      </c>
      <c r="AX11" s="42">
        <f>$AM11*'2'!BI12</f>
        <v>0</v>
      </c>
      <c r="AY11" s="42">
        <f>$AN11*'2'!BA12</f>
        <v>0</v>
      </c>
      <c r="AZ11" s="42">
        <f>$AN11*'2'!BB12</f>
        <v>0</v>
      </c>
      <c r="BA11" s="42">
        <f>$AN11*'2'!BC12</f>
        <v>0</v>
      </c>
      <c r="BB11" s="42">
        <f>$AN11*'2'!BD12</f>
        <v>0</v>
      </c>
      <c r="BC11" s="42">
        <f>$AN11*'2'!BE12</f>
        <v>0</v>
      </c>
      <c r="BD11" s="42">
        <f>$AN11*'2'!BF12</f>
        <v>0</v>
      </c>
      <c r="BE11" s="42">
        <f>$AN11*'2'!BG12</f>
        <v>0</v>
      </c>
      <c r="BF11" s="42">
        <f>$AN11*'2'!BH12</f>
        <v>0</v>
      </c>
      <c r="BG11" s="42">
        <f>$AN11*'2'!BI12</f>
        <v>0</v>
      </c>
      <c r="BH11" s="42">
        <f t="shared" si="5"/>
        <v>0</v>
      </c>
      <c r="BI11" s="42">
        <v>0</v>
      </c>
      <c r="BJ11" s="42">
        <f t="shared" si="6"/>
        <v>0</v>
      </c>
      <c r="BK11" s="42">
        <f>BI11*'2'!F12</f>
        <v>0</v>
      </c>
      <c r="BL11" s="38"/>
      <c r="BM11" s="42">
        <f>$BL$4*'2'!N12</f>
        <v>0</v>
      </c>
      <c r="BN11" s="42">
        <f t="shared" si="13"/>
        <v>0</v>
      </c>
      <c r="BO11" s="42">
        <f>BI11*'2'!O12</f>
        <v>0</v>
      </c>
      <c r="BP11" s="42">
        <f>BM11*'2'!O12</f>
        <v>0</v>
      </c>
      <c r="BQ11" s="42">
        <f t="shared" si="14"/>
        <v>0</v>
      </c>
      <c r="BR11" s="42">
        <f>BI11*'2'!Q12</f>
        <v>0</v>
      </c>
      <c r="BS11" s="42">
        <f>BM11*'2'!Q12</f>
        <v>0</v>
      </c>
      <c r="BT11" s="42">
        <f t="shared" si="15"/>
        <v>0</v>
      </c>
      <c r="BU11" s="42">
        <f>BN11*'2'!BO12</f>
        <v>0</v>
      </c>
      <c r="BV11" s="42">
        <f>BN11*'2'!BN12</f>
        <v>0</v>
      </c>
      <c r="BW11" s="42">
        <f>SUMIF(分析ｼｰﾄ!$M$58:$M$119,B11,分析ｼｰﾄ!$R$58:$R$119)</f>
        <v>0</v>
      </c>
      <c r="BX11" s="42">
        <f t="shared" si="16"/>
        <v>0</v>
      </c>
      <c r="BY11" s="42">
        <f>SUMIF(分析ｼｰﾄ!$M$58:$M$119,B11,分析ｼｰﾄ!$N$58:$N$119)</f>
        <v>0</v>
      </c>
      <c r="BZ11" s="42">
        <f>$BW11*'2'!BA12</f>
        <v>0</v>
      </c>
      <c r="CA11" s="42">
        <f>$BW11*'2'!BB12</f>
        <v>0</v>
      </c>
      <c r="CB11" s="42">
        <f>$BW11*'2'!BC12</f>
        <v>0</v>
      </c>
      <c r="CC11" s="42">
        <f>$BW11*'2'!BD12</f>
        <v>0</v>
      </c>
      <c r="CD11" s="42">
        <f>$BW11*'2'!BE12</f>
        <v>0</v>
      </c>
      <c r="CE11" s="42">
        <f>$BW11*'2'!BF12</f>
        <v>0</v>
      </c>
      <c r="CF11" s="42">
        <f>$BW11*'2'!BG12</f>
        <v>0</v>
      </c>
      <c r="CG11" s="42">
        <f>$BW11*'2'!BH12</f>
        <v>0</v>
      </c>
      <c r="CH11" s="42">
        <f>$BW11*'2'!BI12</f>
        <v>0</v>
      </c>
      <c r="CI11" s="42">
        <f>$BX11*'2'!BA12</f>
        <v>0</v>
      </c>
      <c r="CJ11" s="42">
        <f>$BX11*'2'!BB12</f>
        <v>0</v>
      </c>
      <c r="CK11" s="42">
        <f>$BX11*'2'!BC12</f>
        <v>0</v>
      </c>
      <c r="CL11" s="42">
        <f>$BX11*'2'!BD12</f>
        <v>0</v>
      </c>
      <c r="CM11" s="42">
        <f>$BX11*'2'!BE12</f>
        <v>0</v>
      </c>
      <c r="CN11" s="42">
        <f>$BX11*'2'!BF12</f>
        <v>0</v>
      </c>
      <c r="CO11" s="42">
        <f>$BX11*'2'!BG12</f>
        <v>0</v>
      </c>
      <c r="CP11" s="42">
        <f>$BX11*'2'!BH12</f>
        <v>0</v>
      </c>
      <c r="CQ11" s="42">
        <f>$BX11*'2'!BI12</f>
        <v>0</v>
      </c>
      <c r="CR11" s="42">
        <f t="shared" si="17"/>
        <v>0</v>
      </c>
      <c r="CS11" s="42">
        <v>0</v>
      </c>
      <c r="CT11" s="42">
        <f t="shared" si="18"/>
        <v>0</v>
      </c>
      <c r="CU11" s="42">
        <f>CS11*'2'!F12</f>
        <v>0</v>
      </c>
      <c r="CV11" s="54"/>
      <c r="CW11" s="42">
        <f>$CV$4*'2'!N12</f>
        <v>0</v>
      </c>
      <c r="CX11" s="42">
        <f t="shared" si="19"/>
        <v>0</v>
      </c>
      <c r="CY11" s="42">
        <f>CS11*'2'!O12</f>
        <v>0</v>
      </c>
      <c r="CZ11" s="42">
        <f>CW11*'2'!O12</f>
        <v>0</v>
      </c>
      <c r="DA11" s="42">
        <f t="shared" si="20"/>
        <v>0</v>
      </c>
      <c r="DB11" s="42">
        <f>CS11*'2'!Q12</f>
        <v>0</v>
      </c>
      <c r="DC11" s="42">
        <f>CW11*'2'!Q12</f>
        <v>0</v>
      </c>
      <c r="DD11" s="42">
        <f t="shared" si="21"/>
        <v>0</v>
      </c>
      <c r="DE11" s="42">
        <f>CX11*'2'!BO12</f>
        <v>0</v>
      </c>
      <c r="DF11" s="42">
        <f>CX11*'2'!BN12</f>
        <v>0</v>
      </c>
      <c r="DG11" s="42">
        <f t="shared" si="22"/>
        <v>0</v>
      </c>
      <c r="DH11" s="42">
        <f t="shared" si="23"/>
        <v>0</v>
      </c>
      <c r="DI11" s="42">
        <f t="shared" si="24"/>
        <v>0</v>
      </c>
      <c r="DJ11" s="42">
        <f t="shared" si="25"/>
        <v>0</v>
      </c>
      <c r="DK11" s="38"/>
      <c r="DL11" s="42">
        <f t="shared" si="26"/>
        <v>0</v>
      </c>
      <c r="DM11" s="42">
        <f t="shared" si="27"/>
        <v>0</v>
      </c>
      <c r="DN11" s="42">
        <f t="shared" si="28"/>
        <v>0</v>
      </c>
      <c r="DO11" s="42">
        <f t="shared" si="29"/>
        <v>0</v>
      </c>
      <c r="DP11" s="42">
        <f t="shared" si="30"/>
        <v>0</v>
      </c>
      <c r="DQ11" s="42">
        <f t="shared" si="31"/>
        <v>0</v>
      </c>
      <c r="DR11" s="42">
        <f t="shared" si="32"/>
        <v>0</v>
      </c>
      <c r="DS11" s="42">
        <f t="shared" si="33"/>
        <v>0</v>
      </c>
      <c r="DT11" s="56">
        <f>DM11*'2'!BO12</f>
        <v>0</v>
      </c>
      <c r="DU11" s="56">
        <f>DM11*'2'!BN12</f>
        <v>0</v>
      </c>
    </row>
    <row r="12" spans="1:125">
      <c r="A12" s="11" t="s">
        <v>138</v>
      </c>
      <c r="B12" s="11" t="s">
        <v>119</v>
      </c>
      <c r="C12" s="42">
        <f>分析ｼｰﾄ!C17*'2'!C13+分析ｼｰﾄ!D17</f>
        <v>0</v>
      </c>
      <c r="D12" s="42">
        <f t="shared" si="0"/>
        <v>0</v>
      </c>
      <c r="E12" s="42">
        <f>分析ｼｰﾄ!C17+分析ｼｰﾄ!D17</f>
        <v>0</v>
      </c>
      <c r="F12" s="42">
        <f>$C12*'2'!BA13</f>
        <v>0</v>
      </c>
      <c r="G12" s="42">
        <f>$C12*'2'!BB13</f>
        <v>0</v>
      </c>
      <c r="H12" s="42">
        <f>$C12*'2'!BC13</f>
        <v>0</v>
      </c>
      <c r="I12" s="42">
        <f>$C12*'2'!BD13</f>
        <v>0</v>
      </c>
      <c r="J12" s="42">
        <f>$C12*'2'!BE13</f>
        <v>0</v>
      </c>
      <c r="K12" s="42">
        <f>$C12*'2'!BF13</f>
        <v>0</v>
      </c>
      <c r="L12" s="42">
        <f>$C12*'2'!BG13</f>
        <v>0</v>
      </c>
      <c r="M12" s="42">
        <f>$C12*'2'!BH13</f>
        <v>0</v>
      </c>
      <c r="N12" s="42">
        <f>$C12*'2'!BI13</f>
        <v>0</v>
      </c>
      <c r="O12" s="42">
        <f>$D12*'2'!BA13</f>
        <v>0</v>
      </c>
      <c r="P12" s="42">
        <f>$D12*'2'!BB13</f>
        <v>0</v>
      </c>
      <c r="Q12" s="42">
        <f>$D12*'2'!BC13</f>
        <v>0</v>
      </c>
      <c r="R12" s="42">
        <f>$D12*'2'!BD13</f>
        <v>0</v>
      </c>
      <c r="S12" s="42">
        <f>$D12*'2'!BE13</f>
        <v>0</v>
      </c>
      <c r="T12" s="42">
        <f>$D12*'2'!BF13</f>
        <v>0</v>
      </c>
      <c r="U12" s="42">
        <f>$D12*'2'!BG13</f>
        <v>0</v>
      </c>
      <c r="V12" s="42">
        <f>$D12*'2'!BH13</f>
        <v>0</v>
      </c>
      <c r="W12" s="42">
        <f>$D12*'2'!BI13</f>
        <v>0</v>
      </c>
      <c r="X12" s="42">
        <f t="shared" si="1"/>
        <v>0</v>
      </c>
      <c r="Y12" s="42">
        <v>0</v>
      </c>
      <c r="Z12" s="42">
        <f t="shared" si="11"/>
        <v>0</v>
      </c>
      <c r="AA12" s="42">
        <f>Y12*'2'!F13</f>
        <v>0</v>
      </c>
      <c r="AB12" s="37"/>
      <c r="AC12" s="42">
        <f>$AB$4*'2'!N13</f>
        <v>0</v>
      </c>
      <c r="AD12" s="42">
        <f t="shared" si="2"/>
        <v>0</v>
      </c>
      <c r="AE12" s="42">
        <f>Y12*'2'!O13</f>
        <v>0</v>
      </c>
      <c r="AF12" s="42">
        <f>AC12*'2'!O13</f>
        <v>0</v>
      </c>
      <c r="AG12" s="42">
        <f t="shared" si="12"/>
        <v>0</v>
      </c>
      <c r="AH12" s="42">
        <f>Y12*'2'!Q13</f>
        <v>0</v>
      </c>
      <c r="AI12" s="42">
        <f>AC12*'2'!Q13</f>
        <v>0</v>
      </c>
      <c r="AJ12" s="42">
        <f t="shared" si="3"/>
        <v>0</v>
      </c>
      <c r="AK12" s="42">
        <f>AD12*'2'!BO13</f>
        <v>0</v>
      </c>
      <c r="AL12" s="42">
        <f>AD12*'2'!BN13</f>
        <v>0</v>
      </c>
      <c r="AM12" s="42">
        <f>SUMIF(分析ｼｰﾄ!$M$9:$M$57,'3'!B12,分析ｼｰﾄ!$R$9:$R$57)</f>
        <v>0</v>
      </c>
      <c r="AN12" s="42">
        <f t="shared" si="4"/>
        <v>0</v>
      </c>
      <c r="AO12" s="42">
        <f>SUMIF(分析ｼｰﾄ!$M$9:$M$57,'3'!B12,分析ｼｰﾄ!$P$9:$P$57)</f>
        <v>0</v>
      </c>
      <c r="AP12" s="42">
        <f>$AM12*'2'!BA13</f>
        <v>0</v>
      </c>
      <c r="AQ12" s="42">
        <f>$AM12*'2'!BB13</f>
        <v>0</v>
      </c>
      <c r="AR12" s="42">
        <f>$AM12*'2'!BC13</f>
        <v>0</v>
      </c>
      <c r="AS12" s="42">
        <f>$AM12*'2'!BD13</f>
        <v>0</v>
      </c>
      <c r="AT12" s="42">
        <f>$AM12*'2'!BE13</f>
        <v>0</v>
      </c>
      <c r="AU12" s="42">
        <f>$AM12*'2'!BF13</f>
        <v>0</v>
      </c>
      <c r="AV12" s="42">
        <f>$AM12*'2'!BG13</f>
        <v>0</v>
      </c>
      <c r="AW12" s="42">
        <f>$AM12*'2'!BH13</f>
        <v>0</v>
      </c>
      <c r="AX12" s="42">
        <f>$AM12*'2'!BI13</f>
        <v>0</v>
      </c>
      <c r="AY12" s="42">
        <f>$AN12*'2'!BA13</f>
        <v>0</v>
      </c>
      <c r="AZ12" s="42">
        <f>$AN12*'2'!BB13</f>
        <v>0</v>
      </c>
      <c r="BA12" s="42">
        <f>$AN12*'2'!BC13</f>
        <v>0</v>
      </c>
      <c r="BB12" s="42">
        <f>$AN12*'2'!BD13</f>
        <v>0</v>
      </c>
      <c r="BC12" s="42">
        <f>$AN12*'2'!BE13</f>
        <v>0</v>
      </c>
      <c r="BD12" s="42">
        <f>$AN12*'2'!BF13</f>
        <v>0</v>
      </c>
      <c r="BE12" s="42">
        <f>$AN12*'2'!BG13</f>
        <v>0</v>
      </c>
      <c r="BF12" s="42">
        <f>$AN12*'2'!BH13</f>
        <v>0</v>
      </c>
      <c r="BG12" s="42">
        <f>$AN12*'2'!BI13</f>
        <v>0</v>
      </c>
      <c r="BH12" s="42">
        <f t="shared" si="5"/>
        <v>0</v>
      </c>
      <c r="BI12" s="42">
        <v>0</v>
      </c>
      <c r="BJ12" s="42">
        <f t="shared" si="6"/>
        <v>0</v>
      </c>
      <c r="BK12" s="42">
        <f>BI12*'2'!F13</f>
        <v>0</v>
      </c>
      <c r="BL12" s="38"/>
      <c r="BM12" s="42">
        <f>$BL$4*'2'!N13</f>
        <v>0</v>
      </c>
      <c r="BN12" s="42">
        <f t="shared" si="13"/>
        <v>0</v>
      </c>
      <c r="BO12" s="42">
        <f>BI12*'2'!O13</f>
        <v>0</v>
      </c>
      <c r="BP12" s="42">
        <f>BM12*'2'!O13</f>
        <v>0</v>
      </c>
      <c r="BQ12" s="42">
        <f t="shared" si="14"/>
        <v>0</v>
      </c>
      <c r="BR12" s="42">
        <f>BI12*'2'!Q13</f>
        <v>0</v>
      </c>
      <c r="BS12" s="42">
        <f>BM12*'2'!Q13</f>
        <v>0</v>
      </c>
      <c r="BT12" s="42">
        <f t="shared" si="15"/>
        <v>0</v>
      </c>
      <c r="BU12" s="42">
        <f>BN12*'2'!BO13</f>
        <v>0</v>
      </c>
      <c r="BV12" s="42">
        <f>BN12*'2'!BN13</f>
        <v>0</v>
      </c>
      <c r="BW12" s="42">
        <f>SUMIF(分析ｼｰﾄ!$M$58:$M$119,B12,分析ｼｰﾄ!$R$58:$R$119)</f>
        <v>0</v>
      </c>
      <c r="BX12" s="42">
        <f t="shared" si="16"/>
        <v>0</v>
      </c>
      <c r="BY12" s="42">
        <f>SUMIF(分析ｼｰﾄ!$M$58:$M$119,B12,分析ｼｰﾄ!$N$58:$N$119)</f>
        <v>0</v>
      </c>
      <c r="BZ12" s="42">
        <f>$BW12*'2'!BA13</f>
        <v>0</v>
      </c>
      <c r="CA12" s="42">
        <f>$BW12*'2'!BB13</f>
        <v>0</v>
      </c>
      <c r="CB12" s="42">
        <f>$BW12*'2'!BC13</f>
        <v>0</v>
      </c>
      <c r="CC12" s="42">
        <f>$BW12*'2'!BD13</f>
        <v>0</v>
      </c>
      <c r="CD12" s="42">
        <f>$BW12*'2'!BE13</f>
        <v>0</v>
      </c>
      <c r="CE12" s="42">
        <f>$BW12*'2'!BF13</f>
        <v>0</v>
      </c>
      <c r="CF12" s="42">
        <f>$BW12*'2'!BG13</f>
        <v>0</v>
      </c>
      <c r="CG12" s="42">
        <f>$BW12*'2'!BH13</f>
        <v>0</v>
      </c>
      <c r="CH12" s="42">
        <f>$BW12*'2'!BI13</f>
        <v>0</v>
      </c>
      <c r="CI12" s="42">
        <f>$BX12*'2'!BA13</f>
        <v>0</v>
      </c>
      <c r="CJ12" s="42">
        <f>$BX12*'2'!BB13</f>
        <v>0</v>
      </c>
      <c r="CK12" s="42">
        <f>$BX12*'2'!BC13</f>
        <v>0</v>
      </c>
      <c r="CL12" s="42">
        <f>$BX12*'2'!BD13</f>
        <v>0</v>
      </c>
      <c r="CM12" s="42">
        <f>$BX12*'2'!BE13</f>
        <v>0</v>
      </c>
      <c r="CN12" s="42">
        <f>$BX12*'2'!BF13</f>
        <v>0</v>
      </c>
      <c r="CO12" s="42">
        <f>$BX12*'2'!BG13</f>
        <v>0</v>
      </c>
      <c r="CP12" s="42">
        <f>$BX12*'2'!BH13</f>
        <v>0</v>
      </c>
      <c r="CQ12" s="42">
        <f>$BX12*'2'!BI13</f>
        <v>0</v>
      </c>
      <c r="CR12" s="42">
        <f t="shared" si="17"/>
        <v>0</v>
      </c>
      <c r="CS12" s="42">
        <v>0</v>
      </c>
      <c r="CT12" s="42">
        <f t="shared" si="18"/>
        <v>0</v>
      </c>
      <c r="CU12" s="42">
        <f>CS12*'2'!F13</f>
        <v>0</v>
      </c>
      <c r="CV12" s="54"/>
      <c r="CW12" s="42">
        <f>$CV$4*'2'!N13</f>
        <v>0</v>
      </c>
      <c r="CX12" s="42">
        <f t="shared" si="19"/>
        <v>0</v>
      </c>
      <c r="CY12" s="42">
        <f>CS12*'2'!O13</f>
        <v>0</v>
      </c>
      <c r="CZ12" s="42">
        <f>CW12*'2'!O13</f>
        <v>0</v>
      </c>
      <c r="DA12" s="42">
        <f t="shared" si="20"/>
        <v>0</v>
      </c>
      <c r="DB12" s="42">
        <f>CS12*'2'!Q13</f>
        <v>0</v>
      </c>
      <c r="DC12" s="42">
        <f>CW12*'2'!Q13</f>
        <v>0</v>
      </c>
      <c r="DD12" s="42">
        <f t="shared" si="21"/>
        <v>0</v>
      </c>
      <c r="DE12" s="42">
        <f>CX12*'2'!BO13</f>
        <v>0</v>
      </c>
      <c r="DF12" s="42">
        <f>CX12*'2'!BN13</f>
        <v>0</v>
      </c>
      <c r="DG12" s="42">
        <f t="shared" si="22"/>
        <v>0</v>
      </c>
      <c r="DH12" s="42">
        <f t="shared" si="23"/>
        <v>0</v>
      </c>
      <c r="DI12" s="42">
        <f t="shared" si="24"/>
        <v>0</v>
      </c>
      <c r="DJ12" s="42">
        <f t="shared" si="25"/>
        <v>0</v>
      </c>
      <c r="DK12" s="38"/>
      <c r="DL12" s="42">
        <f t="shared" si="26"/>
        <v>0</v>
      </c>
      <c r="DM12" s="42">
        <f t="shared" si="27"/>
        <v>0</v>
      </c>
      <c r="DN12" s="42">
        <f t="shared" si="28"/>
        <v>0</v>
      </c>
      <c r="DO12" s="42">
        <f t="shared" si="29"/>
        <v>0</v>
      </c>
      <c r="DP12" s="42">
        <f t="shared" si="30"/>
        <v>0</v>
      </c>
      <c r="DQ12" s="42">
        <f t="shared" si="31"/>
        <v>0</v>
      </c>
      <c r="DR12" s="42">
        <f t="shared" si="32"/>
        <v>0</v>
      </c>
      <c r="DS12" s="42">
        <f t="shared" si="33"/>
        <v>0</v>
      </c>
      <c r="DT12" s="56">
        <f>DM12*'2'!BO13</f>
        <v>0</v>
      </c>
      <c r="DU12" s="56">
        <f>DM12*'2'!BN13</f>
        <v>0</v>
      </c>
    </row>
    <row r="13" spans="1:125">
      <c r="A13" s="11" t="s">
        <v>139</v>
      </c>
      <c r="B13" s="11" t="s">
        <v>41</v>
      </c>
      <c r="C13" s="42">
        <f>分析ｼｰﾄ!C18*'2'!C14+分析ｼｰﾄ!D18</f>
        <v>0</v>
      </c>
      <c r="D13" s="42">
        <f t="shared" si="0"/>
        <v>0</v>
      </c>
      <c r="E13" s="42">
        <f>分析ｼｰﾄ!C18+分析ｼｰﾄ!D18</f>
        <v>0</v>
      </c>
      <c r="F13" s="42">
        <f>$C13*'2'!BA14</f>
        <v>0</v>
      </c>
      <c r="G13" s="42">
        <f>$C13*'2'!BB14</f>
        <v>0</v>
      </c>
      <c r="H13" s="42">
        <f>$C13*'2'!BC14</f>
        <v>0</v>
      </c>
      <c r="I13" s="42">
        <f>$C13*'2'!BD14</f>
        <v>0</v>
      </c>
      <c r="J13" s="42">
        <f>$C13*'2'!BE14</f>
        <v>0</v>
      </c>
      <c r="K13" s="42">
        <f>$C13*'2'!BF14</f>
        <v>0</v>
      </c>
      <c r="L13" s="42">
        <f>$C13*'2'!BG14</f>
        <v>0</v>
      </c>
      <c r="M13" s="42">
        <f>$C13*'2'!BH14</f>
        <v>0</v>
      </c>
      <c r="N13" s="42">
        <f>$C13*'2'!BI14</f>
        <v>0</v>
      </c>
      <c r="O13" s="42">
        <f>$D13*'2'!BA14</f>
        <v>0</v>
      </c>
      <c r="P13" s="42">
        <f>$D13*'2'!BB14</f>
        <v>0</v>
      </c>
      <c r="Q13" s="42">
        <f>$D13*'2'!BC14</f>
        <v>0</v>
      </c>
      <c r="R13" s="42">
        <f>$D13*'2'!BD14</f>
        <v>0</v>
      </c>
      <c r="S13" s="42">
        <f>$D13*'2'!BE14</f>
        <v>0</v>
      </c>
      <c r="T13" s="42">
        <f>$D13*'2'!BF14</f>
        <v>0</v>
      </c>
      <c r="U13" s="42">
        <f>$D13*'2'!BG14</f>
        <v>0</v>
      </c>
      <c r="V13" s="42">
        <f>$D13*'2'!BH14</f>
        <v>0</v>
      </c>
      <c r="W13" s="42">
        <f>$D13*'2'!BI14</f>
        <v>0</v>
      </c>
      <c r="X13" s="42">
        <f t="shared" si="1"/>
        <v>0</v>
      </c>
      <c r="Y13" s="42">
        <v>0</v>
      </c>
      <c r="Z13" s="42">
        <f t="shared" si="11"/>
        <v>0</v>
      </c>
      <c r="AA13" s="42">
        <f>Y13*'2'!F14</f>
        <v>0</v>
      </c>
      <c r="AB13" s="37"/>
      <c r="AC13" s="42">
        <f>$AB$4*'2'!N14</f>
        <v>0</v>
      </c>
      <c r="AD13" s="42">
        <f t="shared" si="2"/>
        <v>0</v>
      </c>
      <c r="AE13" s="42">
        <f>Y13*'2'!O14</f>
        <v>0</v>
      </c>
      <c r="AF13" s="42">
        <f>AC13*'2'!O14</f>
        <v>0</v>
      </c>
      <c r="AG13" s="42">
        <f t="shared" si="12"/>
        <v>0</v>
      </c>
      <c r="AH13" s="42">
        <f>Y13*'2'!Q14</f>
        <v>0</v>
      </c>
      <c r="AI13" s="42">
        <f>AC13*'2'!Q14</f>
        <v>0</v>
      </c>
      <c r="AJ13" s="42">
        <f t="shared" si="3"/>
        <v>0</v>
      </c>
      <c r="AK13" s="42">
        <f>AD13*'2'!BO14</f>
        <v>0</v>
      </c>
      <c r="AL13" s="42">
        <f>AD13*'2'!BN14</f>
        <v>0</v>
      </c>
      <c r="AM13" s="42">
        <f>SUMIF(分析ｼｰﾄ!$M$9:$M$57,'3'!B13,分析ｼｰﾄ!$R$9:$R$57)</f>
        <v>0</v>
      </c>
      <c r="AN13" s="42">
        <f t="shared" si="4"/>
        <v>0</v>
      </c>
      <c r="AO13" s="42">
        <f>SUMIF(分析ｼｰﾄ!$M$9:$M$57,'3'!B13,分析ｼｰﾄ!$P$9:$P$57)</f>
        <v>0</v>
      </c>
      <c r="AP13" s="42">
        <f>$AM13*'2'!BA14</f>
        <v>0</v>
      </c>
      <c r="AQ13" s="42">
        <f>$AM13*'2'!BB14</f>
        <v>0</v>
      </c>
      <c r="AR13" s="42">
        <f>$AM13*'2'!BC14</f>
        <v>0</v>
      </c>
      <c r="AS13" s="42">
        <f>$AM13*'2'!BD14</f>
        <v>0</v>
      </c>
      <c r="AT13" s="42">
        <f>$AM13*'2'!BE14</f>
        <v>0</v>
      </c>
      <c r="AU13" s="42">
        <f>$AM13*'2'!BF14</f>
        <v>0</v>
      </c>
      <c r="AV13" s="42">
        <f>$AM13*'2'!BG14</f>
        <v>0</v>
      </c>
      <c r="AW13" s="42">
        <f>$AM13*'2'!BH14</f>
        <v>0</v>
      </c>
      <c r="AX13" s="42">
        <f>$AM13*'2'!BI14</f>
        <v>0</v>
      </c>
      <c r="AY13" s="42">
        <f>$AN13*'2'!BA14</f>
        <v>0</v>
      </c>
      <c r="AZ13" s="42">
        <f>$AN13*'2'!BB14</f>
        <v>0</v>
      </c>
      <c r="BA13" s="42">
        <f>$AN13*'2'!BC14</f>
        <v>0</v>
      </c>
      <c r="BB13" s="42">
        <f>$AN13*'2'!BD14</f>
        <v>0</v>
      </c>
      <c r="BC13" s="42">
        <f>$AN13*'2'!BE14</f>
        <v>0</v>
      </c>
      <c r="BD13" s="42">
        <f>$AN13*'2'!BF14</f>
        <v>0</v>
      </c>
      <c r="BE13" s="42">
        <f>$AN13*'2'!BG14</f>
        <v>0</v>
      </c>
      <c r="BF13" s="42">
        <f>$AN13*'2'!BH14</f>
        <v>0</v>
      </c>
      <c r="BG13" s="42">
        <f>$AN13*'2'!BI14</f>
        <v>0</v>
      </c>
      <c r="BH13" s="42">
        <f t="shared" si="5"/>
        <v>0</v>
      </c>
      <c r="BI13" s="42">
        <v>0</v>
      </c>
      <c r="BJ13" s="42">
        <f t="shared" si="6"/>
        <v>0</v>
      </c>
      <c r="BK13" s="42">
        <f>BI13*'2'!F14</f>
        <v>0</v>
      </c>
      <c r="BL13" s="38"/>
      <c r="BM13" s="42">
        <f>$BL$4*'2'!N14</f>
        <v>0</v>
      </c>
      <c r="BN13" s="42">
        <f t="shared" si="13"/>
        <v>0</v>
      </c>
      <c r="BO13" s="42">
        <f>BI13*'2'!O14</f>
        <v>0</v>
      </c>
      <c r="BP13" s="42">
        <f>BM13*'2'!O14</f>
        <v>0</v>
      </c>
      <c r="BQ13" s="42">
        <f t="shared" si="14"/>
        <v>0</v>
      </c>
      <c r="BR13" s="42">
        <f>BI13*'2'!Q14</f>
        <v>0</v>
      </c>
      <c r="BS13" s="42">
        <f>BM13*'2'!Q14</f>
        <v>0</v>
      </c>
      <c r="BT13" s="42">
        <f t="shared" si="15"/>
        <v>0</v>
      </c>
      <c r="BU13" s="42">
        <f>BN13*'2'!BO14</f>
        <v>0</v>
      </c>
      <c r="BV13" s="42">
        <f>BN13*'2'!BN14</f>
        <v>0</v>
      </c>
      <c r="BW13" s="42">
        <f>SUMIF(分析ｼｰﾄ!$M$58:$M$119,B13,分析ｼｰﾄ!$R$58:$R$119)</f>
        <v>0</v>
      </c>
      <c r="BX13" s="42">
        <f t="shared" si="16"/>
        <v>0</v>
      </c>
      <c r="BY13" s="42">
        <f>SUMIF(分析ｼｰﾄ!$M$58:$M$119,B13,分析ｼｰﾄ!$N$58:$N$119)</f>
        <v>0</v>
      </c>
      <c r="BZ13" s="42">
        <f>$BW13*'2'!BA14</f>
        <v>0</v>
      </c>
      <c r="CA13" s="42">
        <f>$BW13*'2'!BB14</f>
        <v>0</v>
      </c>
      <c r="CB13" s="42">
        <f>$BW13*'2'!BC14</f>
        <v>0</v>
      </c>
      <c r="CC13" s="42">
        <f>$BW13*'2'!BD14</f>
        <v>0</v>
      </c>
      <c r="CD13" s="42">
        <f>$BW13*'2'!BE14</f>
        <v>0</v>
      </c>
      <c r="CE13" s="42">
        <f>$BW13*'2'!BF14</f>
        <v>0</v>
      </c>
      <c r="CF13" s="42">
        <f>$BW13*'2'!BG14</f>
        <v>0</v>
      </c>
      <c r="CG13" s="42">
        <f>$BW13*'2'!BH14</f>
        <v>0</v>
      </c>
      <c r="CH13" s="42">
        <f>$BW13*'2'!BI14</f>
        <v>0</v>
      </c>
      <c r="CI13" s="42">
        <f>$BX13*'2'!BA14</f>
        <v>0</v>
      </c>
      <c r="CJ13" s="42">
        <f>$BX13*'2'!BB14</f>
        <v>0</v>
      </c>
      <c r="CK13" s="42">
        <f>$BX13*'2'!BC14</f>
        <v>0</v>
      </c>
      <c r="CL13" s="42">
        <f>$BX13*'2'!BD14</f>
        <v>0</v>
      </c>
      <c r="CM13" s="42">
        <f>$BX13*'2'!BE14</f>
        <v>0</v>
      </c>
      <c r="CN13" s="42">
        <f>$BX13*'2'!BF14</f>
        <v>0</v>
      </c>
      <c r="CO13" s="42">
        <f>$BX13*'2'!BG14</f>
        <v>0</v>
      </c>
      <c r="CP13" s="42">
        <f>$BX13*'2'!BH14</f>
        <v>0</v>
      </c>
      <c r="CQ13" s="42">
        <f>$BX13*'2'!BI14</f>
        <v>0</v>
      </c>
      <c r="CR13" s="42">
        <f t="shared" si="17"/>
        <v>0</v>
      </c>
      <c r="CS13" s="42">
        <v>0</v>
      </c>
      <c r="CT13" s="42">
        <f t="shared" si="18"/>
        <v>0</v>
      </c>
      <c r="CU13" s="42">
        <f>CS13*'2'!F14</f>
        <v>0</v>
      </c>
      <c r="CV13" s="54"/>
      <c r="CW13" s="42">
        <f>$CV$4*'2'!N14</f>
        <v>0</v>
      </c>
      <c r="CX13" s="42">
        <f t="shared" si="19"/>
        <v>0</v>
      </c>
      <c r="CY13" s="42">
        <f>CS13*'2'!O14</f>
        <v>0</v>
      </c>
      <c r="CZ13" s="42">
        <f>CW13*'2'!O14</f>
        <v>0</v>
      </c>
      <c r="DA13" s="42">
        <f t="shared" si="20"/>
        <v>0</v>
      </c>
      <c r="DB13" s="42">
        <f>CS13*'2'!Q14</f>
        <v>0</v>
      </c>
      <c r="DC13" s="42">
        <f>CW13*'2'!Q14</f>
        <v>0</v>
      </c>
      <c r="DD13" s="42">
        <f t="shared" si="21"/>
        <v>0</v>
      </c>
      <c r="DE13" s="42">
        <f>CX13*'2'!BO14</f>
        <v>0</v>
      </c>
      <c r="DF13" s="42">
        <f>CX13*'2'!BN14</f>
        <v>0</v>
      </c>
      <c r="DG13" s="42">
        <f t="shared" si="22"/>
        <v>0</v>
      </c>
      <c r="DH13" s="42">
        <f t="shared" si="23"/>
        <v>0</v>
      </c>
      <c r="DI13" s="42">
        <f t="shared" si="24"/>
        <v>0</v>
      </c>
      <c r="DJ13" s="42">
        <f t="shared" si="25"/>
        <v>0</v>
      </c>
      <c r="DK13" s="38"/>
      <c r="DL13" s="42">
        <f t="shared" si="26"/>
        <v>0</v>
      </c>
      <c r="DM13" s="42">
        <f t="shared" si="27"/>
        <v>0</v>
      </c>
      <c r="DN13" s="42">
        <f t="shared" si="28"/>
        <v>0</v>
      </c>
      <c r="DO13" s="42">
        <f t="shared" si="29"/>
        <v>0</v>
      </c>
      <c r="DP13" s="42">
        <f t="shared" si="30"/>
        <v>0</v>
      </c>
      <c r="DQ13" s="42">
        <f t="shared" si="31"/>
        <v>0</v>
      </c>
      <c r="DR13" s="42">
        <f t="shared" si="32"/>
        <v>0</v>
      </c>
      <c r="DS13" s="42">
        <f t="shared" si="33"/>
        <v>0</v>
      </c>
      <c r="DT13" s="56">
        <f>DM13*'2'!BO14</f>
        <v>0</v>
      </c>
      <c r="DU13" s="56">
        <f>DM13*'2'!BN14</f>
        <v>0</v>
      </c>
    </row>
    <row r="14" spans="1:125">
      <c r="A14" s="11" t="s">
        <v>140</v>
      </c>
      <c r="B14" s="11" t="s">
        <v>42</v>
      </c>
      <c r="C14" s="42">
        <f>分析ｼｰﾄ!C19*'2'!C15+分析ｼｰﾄ!D19</f>
        <v>0</v>
      </c>
      <c r="D14" s="42">
        <f t="shared" si="0"/>
        <v>0</v>
      </c>
      <c r="E14" s="42">
        <f>分析ｼｰﾄ!C19+分析ｼｰﾄ!D19</f>
        <v>0</v>
      </c>
      <c r="F14" s="42">
        <f>$C14*'2'!BA15</f>
        <v>0</v>
      </c>
      <c r="G14" s="42">
        <f>$C14*'2'!BB15</f>
        <v>0</v>
      </c>
      <c r="H14" s="42">
        <f>$C14*'2'!BC15</f>
        <v>0</v>
      </c>
      <c r="I14" s="42">
        <f>$C14*'2'!BD15</f>
        <v>0</v>
      </c>
      <c r="J14" s="42">
        <f>$C14*'2'!BE15</f>
        <v>0</v>
      </c>
      <c r="K14" s="42">
        <f>$C14*'2'!BF15</f>
        <v>0</v>
      </c>
      <c r="L14" s="42">
        <f>$C14*'2'!BG15</f>
        <v>0</v>
      </c>
      <c r="M14" s="42">
        <f>$C14*'2'!BH15</f>
        <v>0</v>
      </c>
      <c r="N14" s="42">
        <f>$C14*'2'!BI15</f>
        <v>0</v>
      </c>
      <c r="O14" s="42">
        <f>$D14*'2'!BA15</f>
        <v>0</v>
      </c>
      <c r="P14" s="42">
        <f>$D14*'2'!BB15</f>
        <v>0</v>
      </c>
      <c r="Q14" s="42">
        <f>$D14*'2'!BC15</f>
        <v>0</v>
      </c>
      <c r="R14" s="42">
        <f>$D14*'2'!BD15</f>
        <v>0</v>
      </c>
      <c r="S14" s="42">
        <f>$D14*'2'!BE15</f>
        <v>0</v>
      </c>
      <c r="T14" s="42">
        <f>$D14*'2'!BF15</f>
        <v>0</v>
      </c>
      <c r="U14" s="42">
        <f>$D14*'2'!BG15</f>
        <v>0</v>
      </c>
      <c r="V14" s="42">
        <f>$D14*'2'!BH15</f>
        <v>0</v>
      </c>
      <c r="W14" s="42">
        <f>$D14*'2'!BI15</f>
        <v>0</v>
      </c>
      <c r="X14" s="42">
        <f t="shared" si="1"/>
        <v>0</v>
      </c>
      <c r="Y14" s="42">
        <v>0</v>
      </c>
      <c r="Z14" s="42">
        <f t="shared" si="11"/>
        <v>0</v>
      </c>
      <c r="AA14" s="42">
        <f>Y14*'2'!F15</f>
        <v>0</v>
      </c>
      <c r="AB14" s="37"/>
      <c r="AC14" s="42">
        <f>$AB$4*'2'!N15</f>
        <v>0</v>
      </c>
      <c r="AD14" s="42">
        <f t="shared" si="2"/>
        <v>0</v>
      </c>
      <c r="AE14" s="42">
        <f>Y14*'2'!O15</f>
        <v>0</v>
      </c>
      <c r="AF14" s="42">
        <f>AC14*'2'!O15</f>
        <v>0</v>
      </c>
      <c r="AG14" s="42">
        <f t="shared" si="12"/>
        <v>0</v>
      </c>
      <c r="AH14" s="42">
        <f>Y14*'2'!Q15</f>
        <v>0</v>
      </c>
      <c r="AI14" s="42">
        <f>AC14*'2'!Q15</f>
        <v>0</v>
      </c>
      <c r="AJ14" s="42">
        <f t="shared" si="3"/>
        <v>0</v>
      </c>
      <c r="AK14" s="42">
        <f>AD14*'2'!BO15</f>
        <v>0</v>
      </c>
      <c r="AL14" s="42">
        <f>AD14*'2'!BN15</f>
        <v>0</v>
      </c>
      <c r="AM14" s="42">
        <f>SUMIF(分析ｼｰﾄ!$M$9:$M$57,'3'!B14,分析ｼｰﾄ!$R$9:$R$57)</f>
        <v>0</v>
      </c>
      <c r="AN14" s="42">
        <f t="shared" si="4"/>
        <v>0</v>
      </c>
      <c r="AO14" s="42">
        <f>SUMIF(分析ｼｰﾄ!$M$9:$M$57,'3'!B14,分析ｼｰﾄ!$P$9:$P$57)</f>
        <v>0</v>
      </c>
      <c r="AP14" s="42">
        <f>$AM14*'2'!BA15</f>
        <v>0</v>
      </c>
      <c r="AQ14" s="42">
        <f>$AM14*'2'!BB15</f>
        <v>0</v>
      </c>
      <c r="AR14" s="42">
        <f>$AM14*'2'!BC15</f>
        <v>0</v>
      </c>
      <c r="AS14" s="42">
        <f>$AM14*'2'!BD15</f>
        <v>0</v>
      </c>
      <c r="AT14" s="42">
        <f>$AM14*'2'!BE15</f>
        <v>0</v>
      </c>
      <c r="AU14" s="42">
        <f>$AM14*'2'!BF15</f>
        <v>0</v>
      </c>
      <c r="AV14" s="42">
        <f>$AM14*'2'!BG15</f>
        <v>0</v>
      </c>
      <c r="AW14" s="42">
        <f>$AM14*'2'!BH15</f>
        <v>0</v>
      </c>
      <c r="AX14" s="42">
        <f>$AM14*'2'!BI15</f>
        <v>0</v>
      </c>
      <c r="AY14" s="42">
        <f>$AN14*'2'!BA15</f>
        <v>0</v>
      </c>
      <c r="AZ14" s="42">
        <f>$AN14*'2'!BB15</f>
        <v>0</v>
      </c>
      <c r="BA14" s="42">
        <f>$AN14*'2'!BC15</f>
        <v>0</v>
      </c>
      <c r="BB14" s="42">
        <f>$AN14*'2'!BD15</f>
        <v>0</v>
      </c>
      <c r="BC14" s="42">
        <f>$AN14*'2'!BE15</f>
        <v>0</v>
      </c>
      <c r="BD14" s="42">
        <f>$AN14*'2'!BF15</f>
        <v>0</v>
      </c>
      <c r="BE14" s="42">
        <f>$AN14*'2'!BG15</f>
        <v>0</v>
      </c>
      <c r="BF14" s="42">
        <f>$AN14*'2'!BH15</f>
        <v>0</v>
      </c>
      <c r="BG14" s="42">
        <f>$AN14*'2'!BI15</f>
        <v>0</v>
      </c>
      <c r="BH14" s="42">
        <f t="shared" si="5"/>
        <v>0</v>
      </c>
      <c r="BI14" s="42">
        <v>0</v>
      </c>
      <c r="BJ14" s="42">
        <f t="shared" si="6"/>
        <v>0</v>
      </c>
      <c r="BK14" s="42">
        <f>BI14*'2'!F15</f>
        <v>0</v>
      </c>
      <c r="BL14" s="38"/>
      <c r="BM14" s="42">
        <f>$BL$4*'2'!N15</f>
        <v>0</v>
      </c>
      <c r="BN14" s="42">
        <f t="shared" si="13"/>
        <v>0</v>
      </c>
      <c r="BO14" s="42">
        <f>BI14*'2'!O15</f>
        <v>0</v>
      </c>
      <c r="BP14" s="42">
        <f>BM14*'2'!O15</f>
        <v>0</v>
      </c>
      <c r="BQ14" s="42">
        <f t="shared" si="14"/>
        <v>0</v>
      </c>
      <c r="BR14" s="42">
        <f>BI14*'2'!Q15</f>
        <v>0</v>
      </c>
      <c r="BS14" s="42">
        <f>BM14*'2'!Q15</f>
        <v>0</v>
      </c>
      <c r="BT14" s="42">
        <f t="shared" si="15"/>
        <v>0</v>
      </c>
      <c r="BU14" s="42">
        <f>BN14*'2'!BO15</f>
        <v>0</v>
      </c>
      <c r="BV14" s="42">
        <f>BN14*'2'!BN15</f>
        <v>0</v>
      </c>
      <c r="BW14" s="42">
        <f>SUMIF(分析ｼｰﾄ!$M$58:$M$119,B14,分析ｼｰﾄ!$R$58:$R$119)</f>
        <v>0</v>
      </c>
      <c r="BX14" s="42">
        <f t="shared" si="16"/>
        <v>0</v>
      </c>
      <c r="BY14" s="42">
        <f>SUMIF(分析ｼｰﾄ!$M$58:$M$119,B14,分析ｼｰﾄ!$N$58:$N$119)</f>
        <v>0</v>
      </c>
      <c r="BZ14" s="42">
        <f>$BW14*'2'!BA15</f>
        <v>0</v>
      </c>
      <c r="CA14" s="42">
        <f>$BW14*'2'!BB15</f>
        <v>0</v>
      </c>
      <c r="CB14" s="42">
        <f>$BW14*'2'!BC15</f>
        <v>0</v>
      </c>
      <c r="CC14" s="42">
        <f>$BW14*'2'!BD15</f>
        <v>0</v>
      </c>
      <c r="CD14" s="42">
        <f>$BW14*'2'!BE15</f>
        <v>0</v>
      </c>
      <c r="CE14" s="42">
        <f>$BW14*'2'!BF15</f>
        <v>0</v>
      </c>
      <c r="CF14" s="42">
        <f>$BW14*'2'!BG15</f>
        <v>0</v>
      </c>
      <c r="CG14" s="42">
        <f>$BW14*'2'!BH15</f>
        <v>0</v>
      </c>
      <c r="CH14" s="42">
        <f>$BW14*'2'!BI15</f>
        <v>0</v>
      </c>
      <c r="CI14" s="42">
        <f>$BX14*'2'!BA15</f>
        <v>0</v>
      </c>
      <c r="CJ14" s="42">
        <f>$BX14*'2'!BB15</f>
        <v>0</v>
      </c>
      <c r="CK14" s="42">
        <f>$BX14*'2'!BC15</f>
        <v>0</v>
      </c>
      <c r="CL14" s="42">
        <f>$BX14*'2'!BD15</f>
        <v>0</v>
      </c>
      <c r="CM14" s="42">
        <f>$BX14*'2'!BE15</f>
        <v>0</v>
      </c>
      <c r="CN14" s="42">
        <f>$BX14*'2'!BF15</f>
        <v>0</v>
      </c>
      <c r="CO14" s="42">
        <f>$BX14*'2'!BG15</f>
        <v>0</v>
      </c>
      <c r="CP14" s="42">
        <f>$BX14*'2'!BH15</f>
        <v>0</v>
      </c>
      <c r="CQ14" s="42">
        <f>$BX14*'2'!BI15</f>
        <v>0</v>
      </c>
      <c r="CR14" s="42">
        <f t="shared" si="17"/>
        <v>0</v>
      </c>
      <c r="CS14" s="42">
        <v>0</v>
      </c>
      <c r="CT14" s="42">
        <f t="shared" si="18"/>
        <v>0</v>
      </c>
      <c r="CU14" s="42">
        <f>CS14*'2'!F15</f>
        <v>0</v>
      </c>
      <c r="CV14" s="54"/>
      <c r="CW14" s="42">
        <f>$CV$4*'2'!N15</f>
        <v>0</v>
      </c>
      <c r="CX14" s="42">
        <f t="shared" si="19"/>
        <v>0</v>
      </c>
      <c r="CY14" s="42">
        <f>CS14*'2'!O15</f>
        <v>0</v>
      </c>
      <c r="CZ14" s="42">
        <f>CW14*'2'!O15</f>
        <v>0</v>
      </c>
      <c r="DA14" s="42">
        <f t="shared" si="20"/>
        <v>0</v>
      </c>
      <c r="DB14" s="42">
        <f>CS14*'2'!Q15</f>
        <v>0</v>
      </c>
      <c r="DC14" s="42">
        <f>CW14*'2'!Q15</f>
        <v>0</v>
      </c>
      <c r="DD14" s="42">
        <f t="shared" si="21"/>
        <v>0</v>
      </c>
      <c r="DE14" s="42">
        <f>CX14*'2'!BO15</f>
        <v>0</v>
      </c>
      <c r="DF14" s="42">
        <f>CX14*'2'!BN15</f>
        <v>0</v>
      </c>
      <c r="DG14" s="42">
        <f t="shared" si="22"/>
        <v>0</v>
      </c>
      <c r="DH14" s="42">
        <f t="shared" si="23"/>
        <v>0</v>
      </c>
      <c r="DI14" s="42">
        <f t="shared" si="24"/>
        <v>0</v>
      </c>
      <c r="DJ14" s="42">
        <f t="shared" si="25"/>
        <v>0</v>
      </c>
      <c r="DK14" s="38"/>
      <c r="DL14" s="42">
        <f t="shared" si="26"/>
        <v>0</v>
      </c>
      <c r="DM14" s="42">
        <f t="shared" si="27"/>
        <v>0</v>
      </c>
      <c r="DN14" s="42">
        <f t="shared" si="28"/>
        <v>0</v>
      </c>
      <c r="DO14" s="42">
        <f t="shared" si="29"/>
        <v>0</v>
      </c>
      <c r="DP14" s="42">
        <f t="shared" si="30"/>
        <v>0</v>
      </c>
      <c r="DQ14" s="42">
        <f t="shared" si="31"/>
        <v>0</v>
      </c>
      <c r="DR14" s="42">
        <f t="shared" si="32"/>
        <v>0</v>
      </c>
      <c r="DS14" s="42">
        <f t="shared" si="33"/>
        <v>0</v>
      </c>
      <c r="DT14" s="56">
        <f>DM14*'2'!BO15</f>
        <v>0</v>
      </c>
      <c r="DU14" s="56">
        <f>DM14*'2'!BN15</f>
        <v>0</v>
      </c>
    </row>
    <row r="15" spans="1:125">
      <c r="A15" s="11" t="s">
        <v>141</v>
      </c>
      <c r="B15" s="11" t="s">
        <v>48</v>
      </c>
      <c r="C15" s="42">
        <f>分析ｼｰﾄ!C20*'2'!C16+分析ｼｰﾄ!D20</f>
        <v>0</v>
      </c>
      <c r="D15" s="42">
        <f t="shared" si="0"/>
        <v>0</v>
      </c>
      <c r="E15" s="42">
        <f>分析ｼｰﾄ!C20+分析ｼｰﾄ!D20</f>
        <v>0</v>
      </c>
      <c r="F15" s="42">
        <f>$C15*'2'!BA16</f>
        <v>0</v>
      </c>
      <c r="G15" s="42">
        <f>$C15*'2'!BB16</f>
        <v>0</v>
      </c>
      <c r="H15" s="42">
        <f>$C15*'2'!BC16</f>
        <v>0</v>
      </c>
      <c r="I15" s="42">
        <f>$C15*'2'!BD16</f>
        <v>0</v>
      </c>
      <c r="J15" s="42">
        <f>$C15*'2'!BE16</f>
        <v>0</v>
      </c>
      <c r="K15" s="42">
        <f>$C15*'2'!BF16</f>
        <v>0</v>
      </c>
      <c r="L15" s="42">
        <f>$C15*'2'!BG16</f>
        <v>0</v>
      </c>
      <c r="M15" s="42">
        <f>$C15*'2'!BH16</f>
        <v>0</v>
      </c>
      <c r="N15" s="42">
        <f>$C15*'2'!BI16</f>
        <v>0</v>
      </c>
      <c r="O15" s="42">
        <f>$D15*'2'!BA16</f>
        <v>0</v>
      </c>
      <c r="P15" s="42">
        <f>$D15*'2'!BB16</f>
        <v>0</v>
      </c>
      <c r="Q15" s="42">
        <f>$D15*'2'!BC16</f>
        <v>0</v>
      </c>
      <c r="R15" s="42">
        <f>$D15*'2'!BD16</f>
        <v>0</v>
      </c>
      <c r="S15" s="42">
        <f>$D15*'2'!BE16</f>
        <v>0</v>
      </c>
      <c r="T15" s="42">
        <f>$D15*'2'!BF16</f>
        <v>0</v>
      </c>
      <c r="U15" s="42">
        <f>$D15*'2'!BG16</f>
        <v>0</v>
      </c>
      <c r="V15" s="42">
        <f>$D15*'2'!BH16</f>
        <v>0</v>
      </c>
      <c r="W15" s="42">
        <f>$D15*'2'!BI16</f>
        <v>0</v>
      </c>
      <c r="X15" s="42">
        <f t="shared" si="1"/>
        <v>0</v>
      </c>
      <c r="Y15" s="42">
        <v>0</v>
      </c>
      <c r="Z15" s="42">
        <f t="shared" si="11"/>
        <v>0</v>
      </c>
      <c r="AA15" s="42">
        <f>Y15*'2'!F16</f>
        <v>0</v>
      </c>
      <c r="AB15" s="37"/>
      <c r="AC15" s="42">
        <f>$AB$4*'2'!N16</f>
        <v>0</v>
      </c>
      <c r="AD15" s="42">
        <f t="shared" si="2"/>
        <v>0</v>
      </c>
      <c r="AE15" s="42">
        <f>Y15*'2'!O16</f>
        <v>0</v>
      </c>
      <c r="AF15" s="42">
        <f>AC15*'2'!O16</f>
        <v>0</v>
      </c>
      <c r="AG15" s="42">
        <f t="shared" si="12"/>
        <v>0</v>
      </c>
      <c r="AH15" s="42">
        <f>Y15*'2'!Q16</f>
        <v>0</v>
      </c>
      <c r="AI15" s="42">
        <f>AC15*'2'!Q16</f>
        <v>0</v>
      </c>
      <c r="AJ15" s="42">
        <f t="shared" si="3"/>
        <v>0</v>
      </c>
      <c r="AK15" s="42">
        <f>AD15*'2'!BO16</f>
        <v>0</v>
      </c>
      <c r="AL15" s="42">
        <f>AD15*'2'!BN16</f>
        <v>0</v>
      </c>
      <c r="AM15" s="42">
        <f>SUMIF(分析ｼｰﾄ!$M$9:$M$57,'3'!B15,分析ｼｰﾄ!$R$9:$R$57)</f>
        <v>0</v>
      </c>
      <c r="AN15" s="42">
        <f t="shared" si="4"/>
        <v>0</v>
      </c>
      <c r="AO15" s="42">
        <f>SUMIF(分析ｼｰﾄ!$M$9:$M$57,'3'!B15,分析ｼｰﾄ!$P$9:$P$57)</f>
        <v>0</v>
      </c>
      <c r="AP15" s="42">
        <f>$AM15*'2'!BA16</f>
        <v>0</v>
      </c>
      <c r="AQ15" s="42">
        <f>$AM15*'2'!BB16</f>
        <v>0</v>
      </c>
      <c r="AR15" s="42">
        <f>$AM15*'2'!BC16</f>
        <v>0</v>
      </c>
      <c r="AS15" s="42">
        <f>$AM15*'2'!BD16</f>
        <v>0</v>
      </c>
      <c r="AT15" s="42">
        <f>$AM15*'2'!BE16</f>
        <v>0</v>
      </c>
      <c r="AU15" s="42">
        <f>$AM15*'2'!BF16</f>
        <v>0</v>
      </c>
      <c r="AV15" s="42">
        <f>$AM15*'2'!BG16</f>
        <v>0</v>
      </c>
      <c r="AW15" s="42">
        <f>$AM15*'2'!BH16</f>
        <v>0</v>
      </c>
      <c r="AX15" s="42">
        <f>$AM15*'2'!BI16</f>
        <v>0</v>
      </c>
      <c r="AY15" s="42">
        <f>$AN15*'2'!BA16</f>
        <v>0</v>
      </c>
      <c r="AZ15" s="42">
        <f>$AN15*'2'!BB16</f>
        <v>0</v>
      </c>
      <c r="BA15" s="42">
        <f>$AN15*'2'!BC16</f>
        <v>0</v>
      </c>
      <c r="BB15" s="42">
        <f>$AN15*'2'!BD16</f>
        <v>0</v>
      </c>
      <c r="BC15" s="42">
        <f>$AN15*'2'!BE16</f>
        <v>0</v>
      </c>
      <c r="BD15" s="42">
        <f>$AN15*'2'!BF16</f>
        <v>0</v>
      </c>
      <c r="BE15" s="42">
        <f>$AN15*'2'!BG16</f>
        <v>0</v>
      </c>
      <c r="BF15" s="42">
        <f>$AN15*'2'!BH16</f>
        <v>0</v>
      </c>
      <c r="BG15" s="42">
        <f>$AN15*'2'!BI16</f>
        <v>0</v>
      </c>
      <c r="BH15" s="42">
        <f t="shared" si="5"/>
        <v>0</v>
      </c>
      <c r="BI15" s="42">
        <v>0</v>
      </c>
      <c r="BJ15" s="42">
        <f t="shared" si="6"/>
        <v>0</v>
      </c>
      <c r="BK15" s="42">
        <f>BI15*'2'!F16</f>
        <v>0</v>
      </c>
      <c r="BL15" s="38"/>
      <c r="BM15" s="42">
        <f>$BL$4*'2'!N16</f>
        <v>0</v>
      </c>
      <c r="BN15" s="42">
        <f t="shared" si="13"/>
        <v>0</v>
      </c>
      <c r="BO15" s="42">
        <f>BI15*'2'!O16</f>
        <v>0</v>
      </c>
      <c r="BP15" s="42">
        <f>BM15*'2'!O16</f>
        <v>0</v>
      </c>
      <c r="BQ15" s="42">
        <f t="shared" si="14"/>
        <v>0</v>
      </c>
      <c r="BR15" s="42">
        <f>BI15*'2'!Q16</f>
        <v>0</v>
      </c>
      <c r="BS15" s="42">
        <f>BM15*'2'!Q16</f>
        <v>0</v>
      </c>
      <c r="BT15" s="42">
        <f t="shared" si="15"/>
        <v>0</v>
      </c>
      <c r="BU15" s="42">
        <f>BN15*'2'!BO16</f>
        <v>0</v>
      </c>
      <c r="BV15" s="42">
        <f>BN15*'2'!BN16</f>
        <v>0</v>
      </c>
      <c r="BW15" s="42">
        <f>SUMIF(分析ｼｰﾄ!$M$58:$M$119,B15,分析ｼｰﾄ!$R$58:$R$119)</f>
        <v>0</v>
      </c>
      <c r="BX15" s="42">
        <f t="shared" si="16"/>
        <v>0</v>
      </c>
      <c r="BY15" s="42">
        <f>SUMIF(分析ｼｰﾄ!$M$58:$M$119,B15,分析ｼｰﾄ!$N$58:$N$119)</f>
        <v>0</v>
      </c>
      <c r="BZ15" s="42">
        <f>$BW15*'2'!BA16</f>
        <v>0</v>
      </c>
      <c r="CA15" s="42">
        <f>$BW15*'2'!BB16</f>
        <v>0</v>
      </c>
      <c r="CB15" s="42">
        <f>$BW15*'2'!BC16</f>
        <v>0</v>
      </c>
      <c r="CC15" s="42">
        <f>$BW15*'2'!BD16</f>
        <v>0</v>
      </c>
      <c r="CD15" s="42">
        <f>$BW15*'2'!BE16</f>
        <v>0</v>
      </c>
      <c r="CE15" s="42">
        <f>$BW15*'2'!BF16</f>
        <v>0</v>
      </c>
      <c r="CF15" s="42">
        <f>$BW15*'2'!BG16</f>
        <v>0</v>
      </c>
      <c r="CG15" s="42">
        <f>$BW15*'2'!BH16</f>
        <v>0</v>
      </c>
      <c r="CH15" s="42">
        <f>$BW15*'2'!BI16</f>
        <v>0</v>
      </c>
      <c r="CI15" s="42">
        <f>$BX15*'2'!BA16</f>
        <v>0</v>
      </c>
      <c r="CJ15" s="42">
        <f>$BX15*'2'!BB16</f>
        <v>0</v>
      </c>
      <c r="CK15" s="42">
        <f>$BX15*'2'!BC16</f>
        <v>0</v>
      </c>
      <c r="CL15" s="42">
        <f>$BX15*'2'!BD16</f>
        <v>0</v>
      </c>
      <c r="CM15" s="42">
        <f>$BX15*'2'!BE16</f>
        <v>0</v>
      </c>
      <c r="CN15" s="42">
        <f>$BX15*'2'!BF16</f>
        <v>0</v>
      </c>
      <c r="CO15" s="42">
        <f>$BX15*'2'!BG16</f>
        <v>0</v>
      </c>
      <c r="CP15" s="42">
        <f>$BX15*'2'!BH16</f>
        <v>0</v>
      </c>
      <c r="CQ15" s="42">
        <f>$BX15*'2'!BI16</f>
        <v>0</v>
      </c>
      <c r="CR15" s="42">
        <f t="shared" si="17"/>
        <v>0</v>
      </c>
      <c r="CS15" s="42">
        <v>0</v>
      </c>
      <c r="CT15" s="42">
        <f t="shared" si="18"/>
        <v>0</v>
      </c>
      <c r="CU15" s="42">
        <f>CS15*'2'!F16</f>
        <v>0</v>
      </c>
      <c r="CV15" s="54"/>
      <c r="CW15" s="42">
        <f>$CV$4*'2'!N16</f>
        <v>0</v>
      </c>
      <c r="CX15" s="42">
        <f t="shared" si="19"/>
        <v>0</v>
      </c>
      <c r="CY15" s="42">
        <f>CS15*'2'!O16</f>
        <v>0</v>
      </c>
      <c r="CZ15" s="42">
        <f>CW15*'2'!O16</f>
        <v>0</v>
      </c>
      <c r="DA15" s="42">
        <f t="shared" si="20"/>
        <v>0</v>
      </c>
      <c r="DB15" s="42">
        <f>CS15*'2'!Q16</f>
        <v>0</v>
      </c>
      <c r="DC15" s="42">
        <f>CW15*'2'!Q16</f>
        <v>0</v>
      </c>
      <c r="DD15" s="42">
        <f t="shared" si="21"/>
        <v>0</v>
      </c>
      <c r="DE15" s="42">
        <f>CX15*'2'!BO16</f>
        <v>0</v>
      </c>
      <c r="DF15" s="42">
        <f>CX15*'2'!BN16</f>
        <v>0</v>
      </c>
      <c r="DG15" s="42">
        <f t="shared" si="22"/>
        <v>0</v>
      </c>
      <c r="DH15" s="42">
        <f t="shared" si="23"/>
        <v>0</v>
      </c>
      <c r="DI15" s="42">
        <f t="shared" si="24"/>
        <v>0</v>
      </c>
      <c r="DJ15" s="42">
        <f t="shared" si="25"/>
        <v>0</v>
      </c>
      <c r="DK15" s="38"/>
      <c r="DL15" s="42">
        <f t="shared" si="26"/>
        <v>0</v>
      </c>
      <c r="DM15" s="42">
        <f t="shared" si="27"/>
        <v>0</v>
      </c>
      <c r="DN15" s="42">
        <f t="shared" si="28"/>
        <v>0</v>
      </c>
      <c r="DO15" s="42">
        <f t="shared" si="29"/>
        <v>0</v>
      </c>
      <c r="DP15" s="42">
        <f t="shared" si="30"/>
        <v>0</v>
      </c>
      <c r="DQ15" s="42">
        <f t="shared" si="31"/>
        <v>0</v>
      </c>
      <c r="DR15" s="42">
        <f t="shared" si="32"/>
        <v>0</v>
      </c>
      <c r="DS15" s="42">
        <f t="shared" si="33"/>
        <v>0</v>
      </c>
      <c r="DT15" s="56">
        <f>DM15*'2'!BO16</f>
        <v>0</v>
      </c>
      <c r="DU15" s="56">
        <f>DM15*'2'!BN16</f>
        <v>0</v>
      </c>
    </row>
    <row r="16" spans="1:125">
      <c r="A16" s="11" t="s">
        <v>142</v>
      </c>
      <c r="B16" s="11" t="s">
        <v>10</v>
      </c>
      <c r="C16" s="42">
        <f>分析ｼｰﾄ!C21*'2'!C17+分析ｼｰﾄ!D21</f>
        <v>0</v>
      </c>
      <c r="D16" s="42">
        <f t="shared" si="0"/>
        <v>0</v>
      </c>
      <c r="E16" s="42">
        <f>分析ｼｰﾄ!C21+分析ｼｰﾄ!D21</f>
        <v>0</v>
      </c>
      <c r="F16" s="42">
        <f>$C16*'2'!BA17</f>
        <v>0</v>
      </c>
      <c r="G16" s="42">
        <f>$C16*'2'!BB17</f>
        <v>0</v>
      </c>
      <c r="H16" s="42">
        <f>$C16*'2'!BC17</f>
        <v>0</v>
      </c>
      <c r="I16" s="42">
        <f>$C16*'2'!BD17</f>
        <v>0</v>
      </c>
      <c r="J16" s="42">
        <f>$C16*'2'!BE17</f>
        <v>0</v>
      </c>
      <c r="K16" s="42">
        <f>$C16*'2'!BF17</f>
        <v>0</v>
      </c>
      <c r="L16" s="42">
        <f>$C16*'2'!BG17</f>
        <v>0</v>
      </c>
      <c r="M16" s="42">
        <f>$C16*'2'!BH17</f>
        <v>0</v>
      </c>
      <c r="N16" s="42">
        <f>$C16*'2'!BI17</f>
        <v>0</v>
      </c>
      <c r="O16" s="42">
        <f>$D16*'2'!BA17</f>
        <v>0</v>
      </c>
      <c r="P16" s="42">
        <f>$D16*'2'!BB17</f>
        <v>0</v>
      </c>
      <c r="Q16" s="42">
        <f>$D16*'2'!BC17</f>
        <v>0</v>
      </c>
      <c r="R16" s="42">
        <f>$D16*'2'!BD17</f>
        <v>0</v>
      </c>
      <c r="S16" s="42">
        <f>$D16*'2'!BE17</f>
        <v>0</v>
      </c>
      <c r="T16" s="42">
        <f>$D16*'2'!BF17</f>
        <v>0</v>
      </c>
      <c r="U16" s="42">
        <f>$D16*'2'!BG17</f>
        <v>0</v>
      </c>
      <c r="V16" s="42">
        <f>$D16*'2'!BH17</f>
        <v>0</v>
      </c>
      <c r="W16" s="42">
        <f>$D16*'2'!BI17</f>
        <v>0</v>
      </c>
      <c r="X16" s="42">
        <f t="shared" si="1"/>
        <v>0</v>
      </c>
      <c r="Y16" s="42">
        <v>0</v>
      </c>
      <c r="Z16" s="42">
        <f t="shared" si="11"/>
        <v>0</v>
      </c>
      <c r="AA16" s="42">
        <f>Y16*'2'!F17</f>
        <v>0</v>
      </c>
      <c r="AB16" s="37"/>
      <c r="AC16" s="42">
        <f>$AB$4*'2'!N17</f>
        <v>0</v>
      </c>
      <c r="AD16" s="42">
        <f t="shared" si="2"/>
        <v>0</v>
      </c>
      <c r="AE16" s="42">
        <f>Y16*'2'!O17</f>
        <v>0</v>
      </c>
      <c r="AF16" s="42">
        <f>AC16*'2'!O17</f>
        <v>0</v>
      </c>
      <c r="AG16" s="42">
        <f t="shared" si="12"/>
        <v>0</v>
      </c>
      <c r="AH16" s="42">
        <f>Y16*'2'!Q17</f>
        <v>0</v>
      </c>
      <c r="AI16" s="42">
        <f>AC16*'2'!Q17</f>
        <v>0</v>
      </c>
      <c r="AJ16" s="42">
        <f t="shared" si="3"/>
        <v>0</v>
      </c>
      <c r="AK16" s="42">
        <f>AD16*'2'!BO17</f>
        <v>0</v>
      </c>
      <c r="AL16" s="42">
        <f>AD16*'2'!BN17</f>
        <v>0</v>
      </c>
      <c r="AM16" s="42">
        <f>SUMIF(分析ｼｰﾄ!$M$9:$M$57,'3'!B16,分析ｼｰﾄ!$R$9:$R$57)</f>
        <v>0</v>
      </c>
      <c r="AN16" s="42">
        <f t="shared" si="4"/>
        <v>0</v>
      </c>
      <c r="AO16" s="42">
        <f>SUMIF(分析ｼｰﾄ!$M$9:$M$57,'3'!B16,分析ｼｰﾄ!$P$9:$P$57)</f>
        <v>0</v>
      </c>
      <c r="AP16" s="42">
        <f>$AM16*'2'!BA17</f>
        <v>0</v>
      </c>
      <c r="AQ16" s="42">
        <f>$AM16*'2'!BB17</f>
        <v>0</v>
      </c>
      <c r="AR16" s="42">
        <f>$AM16*'2'!BC17</f>
        <v>0</v>
      </c>
      <c r="AS16" s="42">
        <f>$AM16*'2'!BD17</f>
        <v>0</v>
      </c>
      <c r="AT16" s="42">
        <f>$AM16*'2'!BE17</f>
        <v>0</v>
      </c>
      <c r="AU16" s="42">
        <f>$AM16*'2'!BF17</f>
        <v>0</v>
      </c>
      <c r="AV16" s="42">
        <f>$AM16*'2'!BG17</f>
        <v>0</v>
      </c>
      <c r="AW16" s="42">
        <f>$AM16*'2'!BH17</f>
        <v>0</v>
      </c>
      <c r="AX16" s="42">
        <f>$AM16*'2'!BI17</f>
        <v>0</v>
      </c>
      <c r="AY16" s="42">
        <f>$AN16*'2'!BA17</f>
        <v>0</v>
      </c>
      <c r="AZ16" s="42">
        <f>$AN16*'2'!BB17</f>
        <v>0</v>
      </c>
      <c r="BA16" s="42">
        <f>$AN16*'2'!BC17</f>
        <v>0</v>
      </c>
      <c r="BB16" s="42">
        <f>$AN16*'2'!BD17</f>
        <v>0</v>
      </c>
      <c r="BC16" s="42">
        <f>$AN16*'2'!BE17</f>
        <v>0</v>
      </c>
      <c r="BD16" s="42">
        <f>$AN16*'2'!BF17</f>
        <v>0</v>
      </c>
      <c r="BE16" s="42">
        <f>$AN16*'2'!BG17</f>
        <v>0</v>
      </c>
      <c r="BF16" s="42">
        <f>$AN16*'2'!BH17</f>
        <v>0</v>
      </c>
      <c r="BG16" s="42">
        <f>$AN16*'2'!BI17</f>
        <v>0</v>
      </c>
      <c r="BH16" s="42">
        <f t="shared" si="5"/>
        <v>0</v>
      </c>
      <c r="BI16" s="42">
        <v>0</v>
      </c>
      <c r="BJ16" s="42">
        <f t="shared" si="6"/>
        <v>0</v>
      </c>
      <c r="BK16" s="42">
        <f>BI16*'2'!F17</f>
        <v>0</v>
      </c>
      <c r="BL16" s="38"/>
      <c r="BM16" s="42">
        <f>$BL$4*'2'!N17</f>
        <v>0</v>
      </c>
      <c r="BN16" s="42">
        <f t="shared" si="13"/>
        <v>0</v>
      </c>
      <c r="BO16" s="42">
        <f>BI16*'2'!O17</f>
        <v>0</v>
      </c>
      <c r="BP16" s="42">
        <f>BM16*'2'!O17</f>
        <v>0</v>
      </c>
      <c r="BQ16" s="42">
        <f t="shared" si="14"/>
        <v>0</v>
      </c>
      <c r="BR16" s="42">
        <f>BI16*'2'!Q17</f>
        <v>0</v>
      </c>
      <c r="BS16" s="42">
        <f>BM16*'2'!Q17</f>
        <v>0</v>
      </c>
      <c r="BT16" s="42">
        <f t="shared" si="15"/>
        <v>0</v>
      </c>
      <c r="BU16" s="42">
        <f>BN16*'2'!BO17</f>
        <v>0</v>
      </c>
      <c r="BV16" s="42">
        <f>BN16*'2'!BN17</f>
        <v>0</v>
      </c>
      <c r="BW16" s="42">
        <f>SUMIF(分析ｼｰﾄ!$M$58:$M$119,B16,分析ｼｰﾄ!$R$58:$R$119)</f>
        <v>0</v>
      </c>
      <c r="BX16" s="42">
        <f t="shared" si="16"/>
        <v>0</v>
      </c>
      <c r="BY16" s="42">
        <f>SUMIF(分析ｼｰﾄ!$M$58:$M$119,B16,分析ｼｰﾄ!$N$58:$N$119)</f>
        <v>0</v>
      </c>
      <c r="BZ16" s="42">
        <f>$BW16*'2'!BA17</f>
        <v>0</v>
      </c>
      <c r="CA16" s="42">
        <f>$BW16*'2'!BB17</f>
        <v>0</v>
      </c>
      <c r="CB16" s="42">
        <f>$BW16*'2'!BC17</f>
        <v>0</v>
      </c>
      <c r="CC16" s="42">
        <f>$BW16*'2'!BD17</f>
        <v>0</v>
      </c>
      <c r="CD16" s="42">
        <f>$BW16*'2'!BE17</f>
        <v>0</v>
      </c>
      <c r="CE16" s="42">
        <f>$BW16*'2'!BF17</f>
        <v>0</v>
      </c>
      <c r="CF16" s="42">
        <f>$BW16*'2'!BG17</f>
        <v>0</v>
      </c>
      <c r="CG16" s="42">
        <f>$BW16*'2'!BH17</f>
        <v>0</v>
      </c>
      <c r="CH16" s="42">
        <f>$BW16*'2'!BI17</f>
        <v>0</v>
      </c>
      <c r="CI16" s="42">
        <f>$BX16*'2'!BA17</f>
        <v>0</v>
      </c>
      <c r="CJ16" s="42">
        <f>$BX16*'2'!BB17</f>
        <v>0</v>
      </c>
      <c r="CK16" s="42">
        <f>$BX16*'2'!BC17</f>
        <v>0</v>
      </c>
      <c r="CL16" s="42">
        <f>$BX16*'2'!BD17</f>
        <v>0</v>
      </c>
      <c r="CM16" s="42">
        <f>$BX16*'2'!BE17</f>
        <v>0</v>
      </c>
      <c r="CN16" s="42">
        <f>$BX16*'2'!BF17</f>
        <v>0</v>
      </c>
      <c r="CO16" s="42">
        <f>$BX16*'2'!BG17</f>
        <v>0</v>
      </c>
      <c r="CP16" s="42">
        <f>$BX16*'2'!BH17</f>
        <v>0</v>
      </c>
      <c r="CQ16" s="42">
        <f>$BX16*'2'!BI17</f>
        <v>0</v>
      </c>
      <c r="CR16" s="42">
        <f t="shared" si="17"/>
        <v>0</v>
      </c>
      <c r="CS16" s="42">
        <v>0</v>
      </c>
      <c r="CT16" s="42">
        <f t="shared" si="18"/>
        <v>0</v>
      </c>
      <c r="CU16" s="42">
        <f>CS16*'2'!F17</f>
        <v>0</v>
      </c>
      <c r="CV16" s="54"/>
      <c r="CW16" s="42">
        <f>$CV$4*'2'!N17</f>
        <v>0</v>
      </c>
      <c r="CX16" s="42">
        <f t="shared" si="19"/>
        <v>0</v>
      </c>
      <c r="CY16" s="42">
        <f>CS16*'2'!O17</f>
        <v>0</v>
      </c>
      <c r="CZ16" s="42">
        <f>CW16*'2'!O17</f>
        <v>0</v>
      </c>
      <c r="DA16" s="42">
        <f t="shared" si="20"/>
        <v>0</v>
      </c>
      <c r="DB16" s="42">
        <f>CS16*'2'!Q17</f>
        <v>0</v>
      </c>
      <c r="DC16" s="42">
        <f>CW16*'2'!Q17</f>
        <v>0</v>
      </c>
      <c r="DD16" s="42">
        <f t="shared" si="21"/>
        <v>0</v>
      </c>
      <c r="DE16" s="42">
        <f>CX16*'2'!BO17</f>
        <v>0</v>
      </c>
      <c r="DF16" s="42">
        <f>CX16*'2'!BN17</f>
        <v>0</v>
      </c>
      <c r="DG16" s="42">
        <f t="shared" si="22"/>
        <v>0</v>
      </c>
      <c r="DH16" s="42">
        <f t="shared" si="23"/>
        <v>0</v>
      </c>
      <c r="DI16" s="42">
        <f t="shared" si="24"/>
        <v>0</v>
      </c>
      <c r="DJ16" s="42">
        <f t="shared" si="25"/>
        <v>0</v>
      </c>
      <c r="DK16" s="38"/>
      <c r="DL16" s="42">
        <f t="shared" si="26"/>
        <v>0</v>
      </c>
      <c r="DM16" s="42">
        <f t="shared" si="27"/>
        <v>0</v>
      </c>
      <c r="DN16" s="42">
        <f t="shared" si="28"/>
        <v>0</v>
      </c>
      <c r="DO16" s="42">
        <f t="shared" si="29"/>
        <v>0</v>
      </c>
      <c r="DP16" s="42">
        <f t="shared" si="30"/>
        <v>0</v>
      </c>
      <c r="DQ16" s="42">
        <f t="shared" si="31"/>
        <v>0</v>
      </c>
      <c r="DR16" s="42">
        <f t="shared" si="32"/>
        <v>0</v>
      </c>
      <c r="DS16" s="42">
        <f t="shared" si="33"/>
        <v>0</v>
      </c>
      <c r="DT16" s="56">
        <f>DM16*'2'!BO17</f>
        <v>0</v>
      </c>
      <c r="DU16" s="56">
        <f>DM16*'2'!BN17</f>
        <v>0</v>
      </c>
    </row>
    <row r="17" spans="1:125">
      <c r="A17" s="11" t="s">
        <v>143</v>
      </c>
      <c r="B17" s="11" t="s">
        <v>11</v>
      </c>
      <c r="C17" s="42">
        <f>分析ｼｰﾄ!C22*'2'!C18+分析ｼｰﾄ!D22</f>
        <v>0</v>
      </c>
      <c r="D17" s="42">
        <f t="shared" si="0"/>
        <v>0</v>
      </c>
      <c r="E17" s="42">
        <f>分析ｼｰﾄ!C22+分析ｼｰﾄ!D22</f>
        <v>0</v>
      </c>
      <c r="F17" s="42">
        <f>$C17*'2'!BA18</f>
        <v>0</v>
      </c>
      <c r="G17" s="42">
        <f>$C17*'2'!BB18</f>
        <v>0</v>
      </c>
      <c r="H17" s="42">
        <f>$C17*'2'!BC18</f>
        <v>0</v>
      </c>
      <c r="I17" s="42">
        <f>$C17*'2'!BD18</f>
        <v>0</v>
      </c>
      <c r="J17" s="42">
        <f>$C17*'2'!BE18</f>
        <v>0</v>
      </c>
      <c r="K17" s="42">
        <f>$C17*'2'!BF18</f>
        <v>0</v>
      </c>
      <c r="L17" s="42">
        <f>$C17*'2'!BG18</f>
        <v>0</v>
      </c>
      <c r="M17" s="42">
        <f>$C17*'2'!BH18</f>
        <v>0</v>
      </c>
      <c r="N17" s="42">
        <f>$C17*'2'!BI18</f>
        <v>0</v>
      </c>
      <c r="O17" s="42">
        <f>$D17*'2'!BA18</f>
        <v>0</v>
      </c>
      <c r="P17" s="42">
        <f>$D17*'2'!BB18</f>
        <v>0</v>
      </c>
      <c r="Q17" s="42">
        <f>$D17*'2'!BC18</f>
        <v>0</v>
      </c>
      <c r="R17" s="42">
        <f>$D17*'2'!BD18</f>
        <v>0</v>
      </c>
      <c r="S17" s="42">
        <f>$D17*'2'!BE18</f>
        <v>0</v>
      </c>
      <c r="T17" s="42">
        <f>$D17*'2'!BF18</f>
        <v>0</v>
      </c>
      <c r="U17" s="42">
        <f>$D17*'2'!BG18</f>
        <v>0</v>
      </c>
      <c r="V17" s="42">
        <f>$D17*'2'!BH18</f>
        <v>0</v>
      </c>
      <c r="W17" s="42">
        <f>$D17*'2'!BI18</f>
        <v>0</v>
      </c>
      <c r="X17" s="42">
        <f t="shared" si="1"/>
        <v>0</v>
      </c>
      <c r="Y17" s="42">
        <v>0</v>
      </c>
      <c r="Z17" s="42">
        <f t="shared" si="11"/>
        <v>0</v>
      </c>
      <c r="AA17" s="42">
        <f>Y17*'2'!F18</f>
        <v>0</v>
      </c>
      <c r="AB17" s="37"/>
      <c r="AC17" s="42">
        <f>$AB$4*'2'!N18</f>
        <v>0</v>
      </c>
      <c r="AD17" s="42">
        <f t="shared" si="2"/>
        <v>0</v>
      </c>
      <c r="AE17" s="42">
        <f>Y17*'2'!O18</f>
        <v>0</v>
      </c>
      <c r="AF17" s="42">
        <f>AC17*'2'!O18</f>
        <v>0</v>
      </c>
      <c r="AG17" s="42">
        <f t="shared" si="12"/>
        <v>0</v>
      </c>
      <c r="AH17" s="42">
        <f>Y17*'2'!Q18</f>
        <v>0</v>
      </c>
      <c r="AI17" s="42">
        <f>AC17*'2'!Q18</f>
        <v>0</v>
      </c>
      <c r="AJ17" s="42">
        <f t="shared" si="3"/>
        <v>0</v>
      </c>
      <c r="AK17" s="42">
        <f>AD17*'2'!BO18</f>
        <v>0</v>
      </c>
      <c r="AL17" s="42">
        <f>AD17*'2'!BN18</f>
        <v>0</v>
      </c>
      <c r="AM17" s="42">
        <f>SUMIF(分析ｼｰﾄ!$M$9:$M$57,'3'!B17,分析ｼｰﾄ!$R$9:$R$57)</f>
        <v>0</v>
      </c>
      <c r="AN17" s="42">
        <f t="shared" si="4"/>
        <v>0</v>
      </c>
      <c r="AO17" s="42">
        <f>SUMIF(分析ｼｰﾄ!$M$9:$M$57,'3'!B17,分析ｼｰﾄ!$P$9:$P$57)</f>
        <v>0</v>
      </c>
      <c r="AP17" s="42">
        <f>$AM17*'2'!BA18</f>
        <v>0</v>
      </c>
      <c r="AQ17" s="42">
        <f>$AM17*'2'!BB18</f>
        <v>0</v>
      </c>
      <c r="AR17" s="42">
        <f>$AM17*'2'!BC18</f>
        <v>0</v>
      </c>
      <c r="AS17" s="42">
        <f>$AM17*'2'!BD18</f>
        <v>0</v>
      </c>
      <c r="AT17" s="42">
        <f>$AM17*'2'!BE18</f>
        <v>0</v>
      </c>
      <c r="AU17" s="42">
        <f>$AM17*'2'!BF18</f>
        <v>0</v>
      </c>
      <c r="AV17" s="42">
        <f>$AM17*'2'!BG18</f>
        <v>0</v>
      </c>
      <c r="AW17" s="42">
        <f>$AM17*'2'!BH18</f>
        <v>0</v>
      </c>
      <c r="AX17" s="42">
        <f>$AM17*'2'!BI18</f>
        <v>0</v>
      </c>
      <c r="AY17" s="42">
        <f>$AN17*'2'!BA18</f>
        <v>0</v>
      </c>
      <c r="AZ17" s="42">
        <f>$AN17*'2'!BB18</f>
        <v>0</v>
      </c>
      <c r="BA17" s="42">
        <f>$AN17*'2'!BC18</f>
        <v>0</v>
      </c>
      <c r="BB17" s="42">
        <f>$AN17*'2'!BD18</f>
        <v>0</v>
      </c>
      <c r="BC17" s="42">
        <f>$AN17*'2'!BE18</f>
        <v>0</v>
      </c>
      <c r="BD17" s="42">
        <f>$AN17*'2'!BF18</f>
        <v>0</v>
      </c>
      <c r="BE17" s="42">
        <f>$AN17*'2'!BG18</f>
        <v>0</v>
      </c>
      <c r="BF17" s="42">
        <f>$AN17*'2'!BH18</f>
        <v>0</v>
      </c>
      <c r="BG17" s="42">
        <f>$AN17*'2'!BI18</f>
        <v>0</v>
      </c>
      <c r="BH17" s="42">
        <f t="shared" si="5"/>
        <v>0</v>
      </c>
      <c r="BI17" s="42">
        <v>0</v>
      </c>
      <c r="BJ17" s="42">
        <f t="shared" si="6"/>
        <v>0</v>
      </c>
      <c r="BK17" s="42">
        <f>BI17*'2'!F18</f>
        <v>0</v>
      </c>
      <c r="BL17" s="38"/>
      <c r="BM17" s="42">
        <f>$BL$4*'2'!N18</f>
        <v>0</v>
      </c>
      <c r="BN17" s="42">
        <f t="shared" si="13"/>
        <v>0</v>
      </c>
      <c r="BO17" s="42">
        <f>BI17*'2'!O18</f>
        <v>0</v>
      </c>
      <c r="BP17" s="42">
        <f>BM17*'2'!O18</f>
        <v>0</v>
      </c>
      <c r="BQ17" s="42">
        <f t="shared" si="14"/>
        <v>0</v>
      </c>
      <c r="BR17" s="42">
        <f>BI17*'2'!Q18</f>
        <v>0</v>
      </c>
      <c r="BS17" s="42">
        <f>BM17*'2'!Q18</f>
        <v>0</v>
      </c>
      <c r="BT17" s="42">
        <f t="shared" si="15"/>
        <v>0</v>
      </c>
      <c r="BU17" s="42">
        <f>BN17*'2'!BO18</f>
        <v>0</v>
      </c>
      <c r="BV17" s="42">
        <f>BN17*'2'!BN18</f>
        <v>0</v>
      </c>
      <c r="BW17" s="42">
        <f>SUMIF(分析ｼｰﾄ!$M$58:$M$119,B17,分析ｼｰﾄ!$R$58:$R$119)</f>
        <v>0</v>
      </c>
      <c r="BX17" s="42">
        <f t="shared" si="16"/>
        <v>0</v>
      </c>
      <c r="BY17" s="42">
        <f>SUMIF(分析ｼｰﾄ!$M$58:$M$119,B17,分析ｼｰﾄ!$N$58:$N$119)</f>
        <v>0</v>
      </c>
      <c r="BZ17" s="42">
        <f>$BW17*'2'!BA18</f>
        <v>0</v>
      </c>
      <c r="CA17" s="42">
        <f>$BW17*'2'!BB18</f>
        <v>0</v>
      </c>
      <c r="CB17" s="42">
        <f>$BW17*'2'!BC18</f>
        <v>0</v>
      </c>
      <c r="CC17" s="42">
        <f>$BW17*'2'!BD18</f>
        <v>0</v>
      </c>
      <c r="CD17" s="42">
        <f>$BW17*'2'!BE18</f>
        <v>0</v>
      </c>
      <c r="CE17" s="42">
        <f>$BW17*'2'!BF18</f>
        <v>0</v>
      </c>
      <c r="CF17" s="42">
        <f>$BW17*'2'!BG18</f>
        <v>0</v>
      </c>
      <c r="CG17" s="42">
        <f>$BW17*'2'!BH18</f>
        <v>0</v>
      </c>
      <c r="CH17" s="42">
        <f>$BW17*'2'!BI18</f>
        <v>0</v>
      </c>
      <c r="CI17" s="42">
        <f>$BX17*'2'!BA18</f>
        <v>0</v>
      </c>
      <c r="CJ17" s="42">
        <f>$BX17*'2'!BB18</f>
        <v>0</v>
      </c>
      <c r="CK17" s="42">
        <f>$BX17*'2'!BC18</f>
        <v>0</v>
      </c>
      <c r="CL17" s="42">
        <f>$BX17*'2'!BD18</f>
        <v>0</v>
      </c>
      <c r="CM17" s="42">
        <f>$BX17*'2'!BE18</f>
        <v>0</v>
      </c>
      <c r="CN17" s="42">
        <f>$BX17*'2'!BF18</f>
        <v>0</v>
      </c>
      <c r="CO17" s="42">
        <f>$BX17*'2'!BG18</f>
        <v>0</v>
      </c>
      <c r="CP17" s="42">
        <f>$BX17*'2'!BH18</f>
        <v>0</v>
      </c>
      <c r="CQ17" s="42">
        <f>$BX17*'2'!BI18</f>
        <v>0</v>
      </c>
      <c r="CR17" s="42">
        <f t="shared" si="17"/>
        <v>0</v>
      </c>
      <c r="CS17" s="42">
        <v>0</v>
      </c>
      <c r="CT17" s="42">
        <f t="shared" si="18"/>
        <v>0</v>
      </c>
      <c r="CU17" s="42">
        <f>CS17*'2'!F18</f>
        <v>0</v>
      </c>
      <c r="CV17" s="54"/>
      <c r="CW17" s="42">
        <f>$CV$4*'2'!N18</f>
        <v>0</v>
      </c>
      <c r="CX17" s="42">
        <f t="shared" si="19"/>
        <v>0</v>
      </c>
      <c r="CY17" s="42">
        <f>CS17*'2'!O18</f>
        <v>0</v>
      </c>
      <c r="CZ17" s="42">
        <f>CW17*'2'!O18</f>
        <v>0</v>
      </c>
      <c r="DA17" s="42">
        <f t="shared" si="20"/>
        <v>0</v>
      </c>
      <c r="DB17" s="42">
        <f>CS17*'2'!Q18</f>
        <v>0</v>
      </c>
      <c r="DC17" s="42">
        <f>CW17*'2'!Q18</f>
        <v>0</v>
      </c>
      <c r="DD17" s="42">
        <f t="shared" si="21"/>
        <v>0</v>
      </c>
      <c r="DE17" s="42">
        <f>CX17*'2'!BO18</f>
        <v>0</v>
      </c>
      <c r="DF17" s="42">
        <f>CX17*'2'!BN18</f>
        <v>0</v>
      </c>
      <c r="DG17" s="42">
        <f t="shared" si="22"/>
        <v>0</v>
      </c>
      <c r="DH17" s="42">
        <f t="shared" si="23"/>
        <v>0</v>
      </c>
      <c r="DI17" s="42">
        <f t="shared" si="24"/>
        <v>0</v>
      </c>
      <c r="DJ17" s="42">
        <f t="shared" si="25"/>
        <v>0</v>
      </c>
      <c r="DK17" s="38"/>
      <c r="DL17" s="42">
        <f t="shared" si="26"/>
        <v>0</v>
      </c>
      <c r="DM17" s="42">
        <f t="shared" si="27"/>
        <v>0</v>
      </c>
      <c r="DN17" s="42">
        <f t="shared" si="28"/>
        <v>0</v>
      </c>
      <c r="DO17" s="42">
        <f t="shared" si="29"/>
        <v>0</v>
      </c>
      <c r="DP17" s="42">
        <f t="shared" si="30"/>
        <v>0</v>
      </c>
      <c r="DQ17" s="42">
        <f t="shared" si="31"/>
        <v>0</v>
      </c>
      <c r="DR17" s="42">
        <f t="shared" si="32"/>
        <v>0</v>
      </c>
      <c r="DS17" s="42">
        <f t="shared" si="33"/>
        <v>0</v>
      </c>
      <c r="DT17" s="56">
        <f>DM17*'2'!BO18</f>
        <v>0</v>
      </c>
      <c r="DU17" s="56">
        <f>DM17*'2'!BN18</f>
        <v>0</v>
      </c>
    </row>
    <row r="18" spans="1:125">
      <c r="A18" s="11" t="s">
        <v>144</v>
      </c>
      <c r="B18" s="11" t="s">
        <v>12</v>
      </c>
      <c r="C18" s="42">
        <f>分析ｼｰﾄ!C23*'2'!C19+分析ｼｰﾄ!D23</f>
        <v>0</v>
      </c>
      <c r="D18" s="42">
        <f t="shared" si="0"/>
        <v>0</v>
      </c>
      <c r="E18" s="42">
        <f>分析ｼｰﾄ!C23+分析ｼｰﾄ!D23</f>
        <v>0</v>
      </c>
      <c r="F18" s="42">
        <f>$C18*'2'!BA19</f>
        <v>0</v>
      </c>
      <c r="G18" s="42">
        <f>$C18*'2'!BB19</f>
        <v>0</v>
      </c>
      <c r="H18" s="42">
        <f>$C18*'2'!BC19</f>
        <v>0</v>
      </c>
      <c r="I18" s="42">
        <f>$C18*'2'!BD19</f>
        <v>0</v>
      </c>
      <c r="J18" s="42">
        <f>$C18*'2'!BE19</f>
        <v>0</v>
      </c>
      <c r="K18" s="42">
        <f>$C18*'2'!BF19</f>
        <v>0</v>
      </c>
      <c r="L18" s="42">
        <f>$C18*'2'!BG19</f>
        <v>0</v>
      </c>
      <c r="M18" s="42">
        <f>$C18*'2'!BH19</f>
        <v>0</v>
      </c>
      <c r="N18" s="42">
        <f>$C18*'2'!BI19</f>
        <v>0</v>
      </c>
      <c r="O18" s="42">
        <f>$D18*'2'!BA19</f>
        <v>0</v>
      </c>
      <c r="P18" s="42">
        <f>$D18*'2'!BB19</f>
        <v>0</v>
      </c>
      <c r="Q18" s="42">
        <f>$D18*'2'!BC19</f>
        <v>0</v>
      </c>
      <c r="R18" s="42">
        <f>$D18*'2'!BD19</f>
        <v>0</v>
      </c>
      <c r="S18" s="42">
        <f>$D18*'2'!BE19</f>
        <v>0</v>
      </c>
      <c r="T18" s="42">
        <f>$D18*'2'!BF19</f>
        <v>0</v>
      </c>
      <c r="U18" s="42">
        <f>$D18*'2'!BG19</f>
        <v>0</v>
      </c>
      <c r="V18" s="42">
        <f>$D18*'2'!BH19</f>
        <v>0</v>
      </c>
      <c r="W18" s="42">
        <f>$D18*'2'!BI19</f>
        <v>0</v>
      </c>
      <c r="X18" s="42">
        <f t="shared" si="1"/>
        <v>0</v>
      </c>
      <c r="Y18" s="42">
        <v>0</v>
      </c>
      <c r="Z18" s="42">
        <f t="shared" si="11"/>
        <v>0</v>
      </c>
      <c r="AA18" s="42">
        <f>Y18*'2'!F19</f>
        <v>0</v>
      </c>
      <c r="AB18" s="37"/>
      <c r="AC18" s="42">
        <f>$AB$4*'2'!N19</f>
        <v>0</v>
      </c>
      <c r="AD18" s="42">
        <f t="shared" si="2"/>
        <v>0</v>
      </c>
      <c r="AE18" s="42">
        <f>Y18*'2'!O19</f>
        <v>0</v>
      </c>
      <c r="AF18" s="42">
        <f>AC18*'2'!O19</f>
        <v>0</v>
      </c>
      <c r="AG18" s="42">
        <f t="shared" si="12"/>
        <v>0</v>
      </c>
      <c r="AH18" s="42">
        <f>Y18*'2'!Q19</f>
        <v>0</v>
      </c>
      <c r="AI18" s="42">
        <f>AC18*'2'!Q19</f>
        <v>0</v>
      </c>
      <c r="AJ18" s="42">
        <f t="shared" si="3"/>
        <v>0</v>
      </c>
      <c r="AK18" s="42">
        <f>AD18*'2'!BO19</f>
        <v>0</v>
      </c>
      <c r="AL18" s="42">
        <f>AD18*'2'!BN19</f>
        <v>0</v>
      </c>
      <c r="AM18" s="42">
        <f>SUMIF(分析ｼｰﾄ!$M$9:$M$57,'3'!B18,分析ｼｰﾄ!$R$9:$R$57)</f>
        <v>0</v>
      </c>
      <c r="AN18" s="42">
        <f t="shared" si="4"/>
        <v>0</v>
      </c>
      <c r="AO18" s="42">
        <f>SUMIF(分析ｼｰﾄ!$M$9:$M$57,'3'!B18,分析ｼｰﾄ!$P$9:$P$57)</f>
        <v>0</v>
      </c>
      <c r="AP18" s="42">
        <f>$AM18*'2'!BA19</f>
        <v>0</v>
      </c>
      <c r="AQ18" s="42">
        <f>$AM18*'2'!BB19</f>
        <v>0</v>
      </c>
      <c r="AR18" s="42">
        <f>$AM18*'2'!BC19</f>
        <v>0</v>
      </c>
      <c r="AS18" s="42">
        <f>$AM18*'2'!BD19</f>
        <v>0</v>
      </c>
      <c r="AT18" s="42">
        <f>$AM18*'2'!BE19</f>
        <v>0</v>
      </c>
      <c r="AU18" s="42">
        <f>$AM18*'2'!BF19</f>
        <v>0</v>
      </c>
      <c r="AV18" s="42">
        <f>$AM18*'2'!BG19</f>
        <v>0</v>
      </c>
      <c r="AW18" s="42">
        <f>$AM18*'2'!BH19</f>
        <v>0</v>
      </c>
      <c r="AX18" s="42">
        <f>$AM18*'2'!BI19</f>
        <v>0</v>
      </c>
      <c r="AY18" s="42">
        <f>$AN18*'2'!BA19</f>
        <v>0</v>
      </c>
      <c r="AZ18" s="42">
        <f>$AN18*'2'!BB19</f>
        <v>0</v>
      </c>
      <c r="BA18" s="42">
        <f>$AN18*'2'!BC19</f>
        <v>0</v>
      </c>
      <c r="BB18" s="42">
        <f>$AN18*'2'!BD19</f>
        <v>0</v>
      </c>
      <c r="BC18" s="42">
        <f>$AN18*'2'!BE19</f>
        <v>0</v>
      </c>
      <c r="BD18" s="42">
        <f>$AN18*'2'!BF19</f>
        <v>0</v>
      </c>
      <c r="BE18" s="42">
        <f>$AN18*'2'!BG19</f>
        <v>0</v>
      </c>
      <c r="BF18" s="42">
        <f>$AN18*'2'!BH19</f>
        <v>0</v>
      </c>
      <c r="BG18" s="42">
        <f>$AN18*'2'!BI19</f>
        <v>0</v>
      </c>
      <c r="BH18" s="42">
        <f t="shared" si="5"/>
        <v>0</v>
      </c>
      <c r="BI18" s="42">
        <v>0</v>
      </c>
      <c r="BJ18" s="42">
        <f t="shared" si="6"/>
        <v>0</v>
      </c>
      <c r="BK18" s="42">
        <f>BI18*'2'!F19</f>
        <v>0</v>
      </c>
      <c r="BL18" s="38"/>
      <c r="BM18" s="42">
        <f>$BL$4*'2'!N19</f>
        <v>0</v>
      </c>
      <c r="BN18" s="42">
        <f t="shared" si="13"/>
        <v>0</v>
      </c>
      <c r="BO18" s="42">
        <f>BI18*'2'!O19</f>
        <v>0</v>
      </c>
      <c r="BP18" s="42">
        <f>BM18*'2'!O19</f>
        <v>0</v>
      </c>
      <c r="BQ18" s="42">
        <f t="shared" si="14"/>
        <v>0</v>
      </c>
      <c r="BR18" s="42">
        <f>BI18*'2'!Q19</f>
        <v>0</v>
      </c>
      <c r="BS18" s="42">
        <f>BM18*'2'!Q19</f>
        <v>0</v>
      </c>
      <c r="BT18" s="42">
        <f t="shared" si="15"/>
        <v>0</v>
      </c>
      <c r="BU18" s="42">
        <f>BN18*'2'!BO19</f>
        <v>0</v>
      </c>
      <c r="BV18" s="42">
        <f>BN18*'2'!BN19</f>
        <v>0</v>
      </c>
      <c r="BW18" s="42">
        <f>SUMIF(分析ｼｰﾄ!$M$58:$M$119,B18,分析ｼｰﾄ!$R$58:$R$119)</f>
        <v>0</v>
      </c>
      <c r="BX18" s="42">
        <f t="shared" si="16"/>
        <v>0</v>
      </c>
      <c r="BY18" s="42">
        <f>SUMIF(分析ｼｰﾄ!$M$58:$M$119,B18,分析ｼｰﾄ!$N$58:$N$119)</f>
        <v>0</v>
      </c>
      <c r="BZ18" s="42">
        <f>$BW18*'2'!BA19</f>
        <v>0</v>
      </c>
      <c r="CA18" s="42">
        <f>$BW18*'2'!BB19</f>
        <v>0</v>
      </c>
      <c r="CB18" s="42">
        <f>$BW18*'2'!BC19</f>
        <v>0</v>
      </c>
      <c r="CC18" s="42">
        <f>$BW18*'2'!BD19</f>
        <v>0</v>
      </c>
      <c r="CD18" s="42">
        <f>$BW18*'2'!BE19</f>
        <v>0</v>
      </c>
      <c r="CE18" s="42">
        <f>$BW18*'2'!BF19</f>
        <v>0</v>
      </c>
      <c r="CF18" s="42">
        <f>$BW18*'2'!BG19</f>
        <v>0</v>
      </c>
      <c r="CG18" s="42">
        <f>$BW18*'2'!BH19</f>
        <v>0</v>
      </c>
      <c r="CH18" s="42">
        <f>$BW18*'2'!BI19</f>
        <v>0</v>
      </c>
      <c r="CI18" s="42">
        <f>$BX18*'2'!BA19</f>
        <v>0</v>
      </c>
      <c r="CJ18" s="42">
        <f>$BX18*'2'!BB19</f>
        <v>0</v>
      </c>
      <c r="CK18" s="42">
        <f>$BX18*'2'!BC19</f>
        <v>0</v>
      </c>
      <c r="CL18" s="42">
        <f>$BX18*'2'!BD19</f>
        <v>0</v>
      </c>
      <c r="CM18" s="42">
        <f>$BX18*'2'!BE19</f>
        <v>0</v>
      </c>
      <c r="CN18" s="42">
        <f>$BX18*'2'!BF19</f>
        <v>0</v>
      </c>
      <c r="CO18" s="42">
        <f>$BX18*'2'!BG19</f>
        <v>0</v>
      </c>
      <c r="CP18" s="42">
        <f>$BX18*'2'!BH19</f>
        <v>0</v>
      </c>
      <c r="CQ18" s="42">
        <f>$BX18*'2'!BI19</f>
        <v>0</v>
      </c>
      <c r="CR18" s="42">
        <f t="shared" si="17"/>
        <v>0</v>
      </c>
      <c r="CS18" s="42">
        <v>0</v>
      </c>
      <c r="CT18" s="42">
        <f t="shared" si="18"/>
        <v>0</v>
      </c>
      <c r="CU18" s="42">
        <f>CS18*'2'!F19</f>
        <v>0</v>
      </c>
      <c r="CV18" s="54"/>
      <c r="CW18" s="42">
        <f>$CV$4*'2'!N19</f>
        <v>0</v>
      </c>
      <c r="CX18" s="42">
        <f t="shared" si="19"/>
        <v>0</v>
      </c>
      <c r="CY18" s="42">
        <f>CS18*'2'!O19</f>
        <v>0</v>
      </c>
      <c r="CZ18" s="42">
        <f>CW18*'2'!O19</f>
        <v>0</v>
      </c>
      <c r="DA18" s="42">
        <f t="shared" si="20"/>
        <v>0</v>
      </c>
      <c r="DB18" s="42">
        <f>CS18*'2'!Q19</f>
        <v>0</v>
      </c>
      <c r="DC18" s="42">
        <f>CW18*'2'!Q19</f>
        <v>0</v>
      </c>
      <c r="DD18" s="42">
        <f t="shared" si="21"/>
        <v>0</v>
      </c>
      <c r="DE18" s="42">
        <f>CX18*'2'!BO19</f>
        <v>0</v>
      </c>
      <c r="DF18" s="42">
        <f>CX18*'2'!BN19</f>
        <v>0</v>
      </c>
      <c r="DG18" s="42">
        <f t="shared" si="22"/>
        <v>0</v>
      </c>
      <c r="DH18" s="42">
        <f t="shared" si="23"/>
        <v>0</v>
      </c>
      <c r="DI18" s="42">
        <f t="shared" si="24"/>
        <v>0</v>
      </c>
      <c r="DJ18" s="42">
        <f t="shared" si="25"/>
        <v>0</v>
      </c>
      <c r="DK18" s="38"/>
      <c r="DL18" s="42">
        <f t="shared" si="26"/>
        <v>0</v>
      </c>
      <c r="DM18" s="42">
        <f t="shared" si="27"/>
        <v>0</v>
      </c>
      <c r="DN18" s="42">
        <f t="shared" si="28"/>
        <v>0</v>
      </c>
      <c r="DO18" s="42">
        <f t="shared" si="29"/>
        <v>0</v>
      </c>
      <c r="DP18" s="42">
        <f t="shared" si="30"/>
        <v>0</v>
      </c>
      <c r="DQ18" s="42">
        <f t="shared" si="31"/>
        <v>0</v>
      </c>
      <c r="DR18" s="42">
        <f t="shared" si="32"/>
        <v>0</v>
      </c>
      <c r="DS18" s="42">
        <f t="shared" si="33"/>
        <v>0</v>
      </c>
      <c r="DT18" s="56">
        <f>DM18*'2'!BO19</f>
        <v>0</v>
      </c>
      <c r="DU18" s="56">
        <f>DM18*'2'!BN19</f>
        <v>0</v>
      </c>
    </row>
    <row r="19" spans="1:125">
      <c r="A19" s="11" t="s">
        <v>145</v>
      </c>
      <c r="B19" s="11" t="s">
        <v>13</v>
      </c>
      <c r="C19" s="42">
        <f>分析ｼｰﾄ!C24*'2'!C20+分析ｼｰﾄ!D24</f>
        <v>0</v>
      </c>
      <c r="D19" s="42">
        <f t="shared" si="0"/>
        <v>0</v>
      </c>
      <c r="E19" s="42">
        <f>分析ｼｰﾄ!C24+分析ｼｰﾄ!D24</f>
        <v>0</v>
      </c>
      <c r="F19" s="42">
        <f>$C19*'2'!BA20</f>
        <v>0</v>
      </c>
      <c r="G19" s="42">
        <f>$C19*'2'!BB20</f>
        <v>0</v>
      </c>
      <c r="H19" s="42">
        <f>$C19*'2'!BC20</f>
        <v>0</v>
      </c>
      <c r="I19" s="42">
        <f>$C19*'2'!BD20</f>
        <v>0</v>
      </c>
      <c r="J19" s="42">
        <f>$C19*'2'!BE20</f>
        <v>0</v>
      </c>
      <c r="K19" s="42">
        <f>$C19*'2'!BF20</f>
        <v>0</v>
      </c>
      <c r="L19" s="42">
        <f>$C19*'2'!BG20</f>
        <v>0</v>
      </c>
      <c r="M19" s="42">
        <f>$C19*'2'!BH20</f>
        <v>0</v>
      </c>
      <c r="N19" s="42">
        <f>$C19*'2'!BI20</f>
        <v>0</v>
      </c>
      <c r="O19" s="42">
        <f>$D19*'2'!BA20</f>
        <v>0</v>
      </c>
      <c r="P19" s="42">
        <f>$D19*'2'!BB20</f>
        <v>0</v>
      </c>
      <c r="Q19" s="42">
        <f>$D19*'2'!BC20</f>
        <v>0</v>
      </c>
      <c r="R19" s="42">
        <f>$D19*'2'!BD20</f>
        <v>0</v>
      </c>
      <c r="S19" s="42">
        <f>$D19*'2'!BE20</f>
        <v>0</v>
      </c>
      <c r="T19" s="42">
        <f>$D19*'2'!BF20</f>
        <v>0</v>
      </c>
      <c r="U19" s="42">
        <f>$D19*'2'!BG20</f>
        <v>0</v>
      </c>
      <c r="V19" s="42">
        <f>$D19*'2'!BH20</f>
        <v>0</v>
      </c>
      <c r="W19" s="42">
        <f>$D19*'2'!BI20</f>
        <v>0</v>
      </c>
      <c r="X19" s="42">
        <f t="shared" si="1"/>
        <v>0</v>
      </c>
      <c r="Y19" s="42">
        <v>0</v>
      </c>
      <c r="Z19" s="42">
        <f t="shared" si="11"/>
        <v>0</v>
      </c>
      <c r="AA19" s="42">
        <f>Y19*'2'!F20</f>
        <v>0</v>
      </c>
      <c r="AB19" s="37"/>
      <c r="AC19" s="42">
        <f>$AB$4*'2'!N20</f>
        <v>0</v>
      </c>
      <c r="AD19" s="42">
        <f t="shared" si="2"/>
        <v>0</v>
      </c>
      <c r="AE19" s="42">
        <f>Y19*'2'!O20</f>
        <v>0</v>
      </c>
      <c r="AF19" s="42">
        <f>AC19*'2'!O20</f>
        <v>0</v>
      </c>
      <c r="AG19" s="42">
        <f t="shared" si="12"/>
        <v>0</v>
      </c>
      <c r="AH19" s="42">
        <f>Y19*'2'!Q20</f>
        <v>0</v>
      </c>
      <c r="AI19" s="42">
        <f>AC19*'2'!Q20</f>
        <v>0</v>
      </c>
      <c r="AJ19" s="42">
        <f t="shared" si="3"/>
        <v>0</v>
      </c>
      <c r="AK19" s="42">
        <f>AD19*'2'!BO20</f>
        <v>0</v>
      </c>
      <c r="AL19" s="42">
        <f>AD19*'2'!BN20</f>
        <v>0</v>
      </c>
      <c r="AM19" s="42">
        <f>SUMIF(分析ｼｰﾄ!$M$9:$M$57,'3'!B19,分析ｼｰﾄ!$R$9:$R$57)</f>
        <v>0</v>
      </c>
      <c r="AN19" s="42">
        <f t="shared" si="4"/>
        <v>0</v>
      </c>
      <c r="AO19" s="42">
        <f>SUMIF(分析ｼｰﾄ!$M$9:$M$57,'3'!B19,分析ｼｰﾄ!$P$9:$P$57)</f>
        <v>0</v>
      </c>
      <c r="AP19" s="42">
        <f>$AM19*'2'!BA20</f>
        <v>0</v>
      </c>
      <c r="AQ19" s="42">
        <f>$AM19*'2'!BB20</f>
        <v>0</v>
      </c>
      <c r="AR19" s="42">
        <f>$AM19*'2'!BC20</f>
        <v>0</v>
      </c>
      <c r="AS19" s="42">
        <f>$AM19*'2'!BD20</f>
        <v>0</v>
      </c>
      <c r="AT19" s="42">
        <f>$AM19*'2'!BE20</f>
        <v>0</v>
      </c>
      <c r="AU19" s="42">
        <f>$AM19*'2'!BF20</f>
        <v>0</v>
      </c>
      <c r="AV19" s="42">
        <f>$AM19*'2'!BG20</f>
        <v>0</v>
      </c>
      <c r="AW19" s="42">
        <f>$AM19*'2'!BH20</f>
        <v>0</v>
      </c>
      <c r="AX19" s="42">
        <f>$AM19*'2'!BI20</f>
        <v>0</v>
      </c>
      <c r="AY19" s="42">
        <f>$AN19*'2'!BA20</f>
        <v>0</v>
      </c>
      <c r="AZ19" s="42">
        <f>$AN19*'2'!BB20</f>
        <v>0</v>
      </c>
      <c r="BA19" s="42">
        <f>$AN19*'2'!BC20</f>
        <v>0</v>
      </c>
      <c r="BB19" s="42">
        <f>$AN19*'2'!BD20</f>
        <v>0</v>
      </c>
      <c r="BC19" s="42">
        <f>$AN19*'2'!BE20</f>
        <v>0</v>
      </c>
      <c r="BD19" s="42">
        <f>$AN19*'2'!BF20</f>
        <v>0</v>
      </c>
      <c r="BE19" s="42">
        <f>$AN19*'2'!BG20</f>
        <v>0</v>
      </c>
      <c r="BF19" s="42">
        <f>$AN19*'2'!BH20</f>
        <v>0</v>
      </c>
      <c r="BG19" s="42">
        <f>$AN19*'2'!BI20</f>
        <v>0</v>
      </c>
      <c r="BH19" s="42">
        <f t="shared" si="5"/>
        <v>0</v>
      </c>
      <c r="BI19" s="42">
        <v>0</v>
      </c>
      <c r="BJ19" s="42">
        <f t="shared" si="6"/>
        <v>0</v>
      </c>
      <c r="BK19" s="42">
        <f>BI19*'2'!F20</f>
        <v>0</v>
      </c>
      <c r="BL19" s="38"/>
      <c r="BM19" s="42">
        <f>$BL$4*'2'!N20</f>
        <v>0</v>
      </c>
      <c r="BN19" s="42">
        <f t="shared" si="13"/>
        <v>0</v>
      </c>
      <c r="BO19" s="42">
        <f>BI19*'2'!O20</f>
        <v>0</v>
      </c>
      <c r="BP19" s="42">
        <f>BM19*'2'!O20</f>
        <v>0</v>
      </c>
      <c r="BQ19" s="42">
        <f t="shared" si="14"/>
        <v>0</v>
      </c>
      <c r="BR19" s="42">
        <f>BI19*'2'!Q20</f>
        <v>0</v>
      </c>
      <c r="BS19" s="42">
        <f>BM19*'2'!Q20</f>
        <v>0</v>
      </c>
      <c r="BT19" s="42">
        <f t="shared" si="15"/>
        <v>0</v>
      </c>
      <c r="BU19" s="42">
        <f>BN19*'2'!BO20</f>
        <v>0</v>
      </c>
      <c r="BV19" s="42">
        <f>BN19*'2'!BN20</f>
        <v>0</v>
      </c>
      <c r="BW19" s="42">
        <f>SUMIF(分析ｼｰﾄ!$M$58:$M$119,B19,分析ｼｰﾄ!$R$58:$R$119)</f>
        <v>0</v>
      </c>
      <c r="BX19" s="42">
        <f t="shared" si="16"/>
        <v>0</v>
      </c>
      <c r="BY19" s="42">
        <f>SUMIF(分析ｼｰﾄ!$M$58:$M$119,B19,分析ｼｰﾄ!$N$58:$N$119)</f>
        <v>0</v>
      </c>
      <c r="BZ19" s="42">
        <f>$BW19*'2'!BA20</f>
        <v>0</v>
      </c>
      <c r="CA19" s="42">
        <f>$BW19*'2'!BB20</f>
        <v>0</v>
      </c>
      <c r="CB19" s="42">
        <f>$BW19*'2'!BC20</f>
        <v>0</v>
      </c>
      <c r="CC19" s="42">
        <f>$BW19*'2'!BD20</f>
        <v>0</v>
      </c>
      <c r="CD19" s="42">
        <f>$BW19*'2'!BE20</f>
        <v>0</v>
      </c>
      <c r="CE19" s="42">
        <f>$BW19*'2'!BF20</f>
        <v>0</v>
      </c>
      <c r="CF19" s="42">
        <f>$BW19*'2'!BG20</f>
        <v>0</v>
      </c>
      <c r="CG19" s="42">
        <f>$BW19*'2'!BH20</f>
        <v>0</v>
      </c>
      <c r="CH19" s="42">
        <f>$BW19*'2'!BI20</f>
        <v>0</v>
      </c>
      <c r="CI19" s="42">
        <f>$BX19*'2'!BA20</f>
        <v>0</v>
      </c>
      <c r="CJ19" s="42">
        <f>$BX19*'2'!BB20</f>
        <v>0</v>
      </c>
      <c r="CK19" s="42">
        <f>$BX19*'2'!BC20</f>
        <v>0</v>
      </c>
      <c r="CL19" s="42">
        <f>$BX19*'2'!BD20</f>
        <v>0</v>
      </c>
      <c r="CM19" s="42">
        <f>$BX19*'2'!BE20</f>
        <v>0</v>
      </c>
      <c r="CN19" s="42">
        <f>$BX19*'2'!BF20</f>
        <v>0</v>
      </c>
      <c r="CO19" s="42">
        <f>$BX19*'2'!BG20</f>
        <v>0</v>
      </c>
      <c r="CP19" s="42">
        <f>$BX19*'2'!BH20</f>
        <v>0</v>
      </c>
      <c r="CQ19" s="42">
        <f>$BX19*'2'!BI20</f>
        <v>0</v>
      </c>
      <c r="CR19" s="42">
        <f t="shared" si="17"/>
        <v>0</v>
      </c>
      <c r="CS19" s="42">
        <v>0</v>
      </c>
      <c r="CT19" s="42">
        <f t="shared" si="18"/>
        <v>0</v>
      </c>
      <c r="CU19" s="42">
        <f>CS19*'2'!F20</f>
        <v>0</v>
      </c>
      <c r="CV19" s="54"/>
      <c r="CW19" s="42">
        <f>$CV$4*'2'!N20</f>
        <v>0</v>
      </c>
      <c r="CX19" s="42">
        <f t="shared" si="19"/>
        <v>0</v>
      </c>
      <c r="CY19" s="42">
        <f>CS19*'2'!O20</f>
        <v>0</v>
      </c>
      <c r="CZ19" s="42">
        <f>CW19*'2'!O20</f>
        <v>0</v>
      </c>
      <c r="DA19" s="42">
        <f t="shared" si="20"/>
        <v>0</v>
      </c>
      <c r="DB19" s="42">
        <f>CS19*'2'!Q20</f>
        <v>0</v>
      </c>
      <c r="DC19" s="42">
        <f>CW19*'2'!Q20</f>
        <v>0</v>
      </c>
      <c r="DD19" s="42">
        <f t="shared" si="21"/>
        <v>0</v>
      </c>
      <c r="DE19" s="42">
        <f>CX19*'2'!BO20</f>
        <v>0</v>
      </c>
      <c r="DF19" s="42">
        <f>CX19*'2'!BN20</f>
        <v>0</v>
      </c>
      <c r="DG19" s="42">
        <f t="shared" si="22"/>
        <v>0</v>
      </c>
      <c r="DH19" s="42">
        <f t="shared" si="23"/>
        <v>0</v>
      </c>
      <c r="DI19" s="42">
        <f t="shared" si="24"/>
        <v>0</v>
      </c>
      <c r="DJ19" s="42">
        <f t="shared" si="25"/>
        <v>0</v>
      </c>
      <c r="DK19" s="38"/>
      <c r="DL19" s="42">
        <f t="shared" si="26"/>
        <v>0</v>
      </c>
      <c r="DM19" s="42">
        <f t="shared" si="27"/>
        <v>0</v>
      </c>
      <c r="DN19" s="42">
        <f t="shared" si="28"/>
        <v>0</v>
      </c>
      <c r="DO19" s="42">
        <f t="shared" si="29"/>
        <v>0</v>
      </c>
      <c r="DP19" s="42">
        <f t="shared" si="30"/>
        <v>0</v>
      </c>
      <c r="DQ19" s="42">
        <f t="shared" si="31"/>
        <v>0</v>
      </c>
      <c r="DR19" s="42">
        <f t="shared" si="32"/>
        <v>0</v>
      </c>
      <c r="DS19" s="42">
        <f t="shared" si="33"/>
        <v>0</v>
      </c>
      <c r="DT19" s="56">
        <f>DM19*'2'!BO20</f>
        <v>0</v>
      </c>
      <c r="DU19" s="56">
        <f>DM19*'2'!BN20</f>
        <v>0</v>
      </c>
    </row>
    <row r="20" spans="1:125">
      <c r="A20" s="11" t="s">
        <v>146</v>
      </c>
      <c r="B20" s="11" t="s">
        <v>120</v>
      </c>
      <c r="C20" s="42">
        <f>分析ｼｰﾄ!C25*'2'!C21+分析ｼｰﾄ!D25</f>
        <v>0</v>
      </c>
      <c r="D20" s="42">
        <f t="shared" si="0"/>
        <v>0</v>
      </c>
      <c r="E20" s="42">
        <f>分析ｼｰﾄ!C25+分析ｼｰﾄ!D25</f>
        <v>0</v>
      </c>
      <c r="F20" s="42">
        <f>$C20*'2'!BA21</f>
        <v>0</v>
      </c>
      <c r="G20" s="42">
        <f>$C20*'2'!BB21</f>
        <v>0</v>
      </c>
      <c r="H20" s="42">
        <f>$C20*'2'!BC21</f>
        <v>0</v>
      </c>
      <c r="I20" s="42">
        <f>$C20*'2'!BD21</f>
        <v>0</v>
      </c>
      <c r="J20" s="42">
        <f>$C20*'2'!BE21</f>
        <v>0</v>
      </c>
      <c r="K20" s="42">
        <f>$C20*'2'!BF21</f>
        <v>0</v>
      </c>
      <c r="L20" s="42">
        <f>$C20*'2'!BG21</f>
        <v>0</v>
      </c>
      <c r="M20" s="42">
        <f>$C20*'2'!BH21</f>
        <v>0</v>
      </c>
      <c r="N20" s="42">
        <f>$C20*'2'!BI21</f>
        <v>0</v>
      </c>
      <c r="O20" s="42">
        <f>$D20*'2'!BA21</f>
        <v>0</v>
      </c>
      <c r="P20" s="42">
        <f>$D20*'2'!BB21</f>
        <v>0</v>
      </c>
      <c r="Q20" s="42">
        <f>$D20*'2'!BC21</f>
        <v>0</v>
      </c>
      <c r="R20" s="42">
        <f>$D20*'2'!BD21</f>
        <v>0</v>
      </c>
      <c r="S20" s="42">
        <f>$D20*'2'!BE21</f>
        <v>0</v>
      </c>
      <c r="T20" s="42">
        <f>$D20*'2'!BF21</f>
        <v>0</v>
      </c>
      <c r="U20" s="42">
        <f>$D20*'2'!BG21</f>
        <v>0</v>
      </c>
      <c r="V20" s="42">
        <f>$D20*'2'!BH21</f>
        <v>0</v>
      </c>
      <c r="W20" s="42">
        <f>$D20*'2'!BI21</f>
        <v>0</v>
      </c>
      <c r="X20" s="42">
        <f t="shared" si="1"/>
        <v>0</v>
      </c>
      <c r="Y20" s="42">
        <v>0</v>
      </c>
      <c r="Z20" s="42">
        <f t="shared" si="11"/>
        <v>0</v>
      </c>
      <c r="AA20" s="42">
        <f>Y20*'2'!F21</f>
        <v>0</v>
      </c>
      <c r="AB20" s="37"/>
      <c r="AC20" s="42">
        <f>$AB$4*'2'!N21</f>
        <v>0</v>
      </c>
      <c r="AD20" s="42">
        <f t="shared" si="2"/>
        <v>0</v>
      </c>
      <c r="AE20" s="42">
        <f>Y20*'2'!O21</f>
        <v>0</v>
      </c>
      <c r="AF20" s="42">
        <f>AC20*'2'!O21</f>
        <v>0</v>
      </c>
      <c r="AG20" s="42">
        <f t="shared" si="12"/>
        <v>0</v>
      </c>
      <c r="AH20" s="42">
        <f>Y20*'2'!Q21</f>
        <v>0</v>
      </c>
      <c r="AI20" s="42">
        <f>AC20*'2'!Q21</f>
        <v>0</v>
      </c>
      <c r="AJ20" s="42">
        <f t="shared" si="3"/>
        <v>0</v>
      </c>
      <c r="AK20" s="42">
        <f>AD20*'2'!BO21</f>
        <v>0</v>
      </c>
      <c r="AL20" s="42">
        <f>AD20*'2'!BN21</f>
        <v>0</v>
      </c>
      <c r="AM20" s="42">
        <f>SUMIF(分析ｼｰﾄ!$M$9:$M$57,'3'!B20,分析ｼｰﾄ!$R$9:$R$57)</f>
        <v>0</v>
      </c>
      <c r="AN20" s="42">
        <f t="shared" si="4"/>
        <v>0</v>
      </c>
      <c r="AO20" s="42">
        <f>SUMIF(分析ｼｰﾄ!$M$9:$M$57,'3'!B20,分析ｼｰﾄ!$P$9:$P$57)</f>
        <v>0</v>
      </c>
      <c r="AP20" s="42">
        <f>$AM20*'2'!BA21</f>
        <v>0</v>
      </c>
      <c r="AQ20" s="42">
        <f>$AM20*'2'!BB21</f>
        <v>0</v>
      </c>
      <c r="AR20" s="42">
        <f>$AM20*'2'!BC21</f>
        <v>0</v>
      </c>
      <c r="AS20" s="42">
        <f>$AM20*'2'!BD21</f>
        <v>0</v>
      </c>
      <c r="AT20" s="42">
        <f>$AM20*'2'!BE21</f>
        <v>0</v>
      </c>
      <c r="AU20" s="42">
        <f>$AM20*'2'!BF21</f>
        <v>0</v>
      </c>
      <c r="AV20" s="42">
        <f>$AM20*'2'!BG21</f>
        <v>0</v>
      </c>
      <c r="AW20" s="42">
        <f>$AM20*'2'!BH21</f>
        <v>0</v>
      </c>
      <c r="AX20" s="42">
        <f>$AM20*'2'!BI21</f>
        <v>0</v>
      </c>
      <c r="AY20" s="42">
        <f>$AN20*'2'!BA21</f>
        <v>0</v>
      </c>
      <c r="AZ20" s="42">
        <f>$AN20*'2'!BB21</f>
        <v>0</v>
      </c>
      <c r="BA20" s="42">
        <f>$AN20*'2'!BC21</f>
        <v>0</v>
      </c>
      <c r="BB20" s="42">
        <f>$AN20*'2'!BD21</f>
        <v>0</v>
      </c>
      <c r="BC20" s="42">
        <f>$AN20*'2'!BE21</f>
        <v>0</v>
      </c>
      <c r="BD20" s="42">
        <f>$AN20*'2'!BF21</f>
        <v>0</v>
      </c>
      <c r="BE20" s="42">
        <f>$AN20*'2'!BG21</f>
        <v>0</v>
      </c>
      <c r="BF20" s="42">
        <f>$AN20*'2'!BH21</f>
        <v>0</v>
      </c>
      <c r="BG20" s="42">
        <f>$AN20*'2'!BI21</f>
        <v>0</v>
      </c>
      <c r="BH20" s="42">
        <f t="shared" si="5"/>
        <v>0</v>
      </c>
      <c r="BI20" s="42">
        <v>0</v>
      </c>
      <c r="BJ20" s="42">
        <f t="shared" si="6"/>
        <v>0</v>
      </c>
      <c r="BK20" s="42">
        <f>BI20*'2'!F21</f>
        <v>0</v>
      </c>
      <c r="BL20" s="38"/>
      <c r="BM20" s="42">
        <f>$BL$4*'2'!N21</f>
        <v>0</v>
      </c>
      <c r="BN20" s="42">
        <f t="shared" si="13"/>
        <v>0</v>
      </c>
      <c r="BO20" s="42">
        <f>BI20*'2'!O21</f>
        <v>0</v>
      </c>
      <c r="BP20" s="42">
        <f>BM20*'2'!O21</f>
        <v>0</v>
      </c>
      <c r="BQ20" s="42">
        <f t="shared" si="14"/>
        <v>0</v>
      </c>
      <c r="BR20" s="42">
        <f>BI20*'2'!Q21</f>
        <v>0</v>
      </c>
      <c r="BS20" s="42">
        <f>BM20*'2'!Q21</f>
        <v>0</v>
      </c>
      <c r="BT20" s="42">
        <f t="shared" si="15"/>
        <v>0</v>
      </c>
      <c r="BU20" s="42">
        <f>BN20*'2'!BO21</f>
        <v>0</v>
      </c>
      <c r="BV20" s="42">
        <f>BN20*'2'!BN21</f>
        <v>0</v>
      </c>
      <c r="BW20" s="42">
        <f>SUMIF(分析ｼｰﾄ!$M$58:$M$119,B20,分析ｼｰﾄ!$R$58:$R$119)</f>
        <v>0</v>
      </c>
      <c r="BX20" s="42">
        <f t="shared" si="16"/>
        <v>0</v>
      </c>
      <c r="BY20" s="42">
        <f>SUMIF(分析ｼｰﾄ!$M$58:$M$119,B20,分析ｼｰﾄ!$N$58:$N$119)</f>
        <v>0</v>
      </c>
      <c r="BZ20" s="42">
        <f>$BW20*'2'!BA21</f>
        <v>0</v>
      </c>
      <c r="CA20" s="42">
        <f>$BW20*'2'!BB21</f>
        <v>0</v>
      </c>
      <c r="CB20" s="42">
        <f>$BW20*'2'!BC21</f>
        <v>0</v>
      </c>
      <c r="CC20" s="42">
        <f>$BW20*'2'!BD21</f>
        <v>0</v>
      </c>
      <c r="CD20" s="42">
        <f>$BW20*'2'!BE21</f>
        <v>0</v>
      </c>
      <c r="CE20" s="42">
        <f>$BW20*'2'!BF21</f>
        <v>0</v>
      </c>
      <c r="CF20" s="42">
        <f>$BW20*'2'!BG21</f>
        <v>0</v>
      </c>
      <c r="CG20" s="42">
        <f>$BW20*'2'!BH21</f>
        <v>0</v>
      </c>
      <c r="CH20" s="42">
        <f>$BW20*'2'!BI21</f>
        <v>0</v>
      </c>
      <c r="CI20" s="42">
        <f>$BX20*'2'!BA21</f>
        <v>0</v>
      </c>
      <c r="CJ20" s="42">
        <f>$BX20*'2'!BB21</f>
        <v>0</v>
      </c>
      <c r="CK20" s="42">
        <f>$BX20*'2'!BC21</f>
        <v>0</v>
      </c>
      <c r="CL20" s="42">
        <f>$BX20*'2'!BD21</f>
        <v>0</v>
      </c>
      <c r="CM20" s="42">
        <f>$BX20*'2'!BE21</f>
        <v>0</v>
      </c>
      <c r="CN20" s="42">
        <f>$BX20*'2'!BF21</f>
        <v>0</v>
      </c>
      <c r="CO20" s="42">
        <f>$BX20*'2'!BG21</f>
        <v>0</v>
      </c>
      <c r="CP20" s="42">
        <f>$BX20*'2'!BH21</f>
        <v>0</v>
      </c>
      <c r="CQ20" s="42">
        <f>$BX20*'2'!BI21</f>
        <v>0</v>
      </c>
      <c r="CR20" s="42">
        <f t="shared" si="17"/>
        <v>0</v>
      </c>
      <c r="CS20" s="42">
        <v>0</v>
      </c>
      <c r="CT20" s="42">
        <f t="shared" si="18"/>
        <v>0</v>
      </c>
      <c r="CU20" s="42">
        <f>CS20*'2'!F21</f>
        <v>0</v>
      </c>
      <c r="CV20" s="54"/>
      <c r="CW20" s="42">
        <f>$CV$4*'2'!N21</f>
        <v>0</v>
      </c>
      <c r="CX20" s="42">
        <f t="shared" si="19"/>
        <v>0</v>
      </c>
      <c r="CY20" s="42">
        <f>CS20*'2'!O21</f>
        <v>0</v>
      </c>
      <c r="CZ20" s="42">
        <f>CW20*'2'!O21</f>
        <v>0</v>
      </c>
      <c r="DA20" s="42">
        <f t="shared" si="20"/>
        <v>0</v>
      </c>
      <c r="DB20" s="42">
        <f>CS20*'2'!Q21</f>
        <v>0</v>
      </c>
      <c r="DC20" s="42">
        <f>CW20*'2'!Q21</f>
        <v>0</v>
      </c>
      <c r="DD20" s="42">
        <f t="shared" si="21"/>
        <v>0</v>
      </c>
      <c r="DE20" s="42">
        <f>CX20*'2'!BO21</f>
        <v>0</v>
      </c>
      <c r="DF20" s="42">
        <f>CX20*'2'!BN21</f>
        <v>0</v>
      </c>
      <c r="DG20" s="42">
        <f t="shared" si="22"/>
        <v>0</v>
      </c>
      <c r="DH20" s="42">
        <f t="shared" si="23"/>
        <v>0</v>
      </c>
      <c r="DI20" s="42">
        <f t="shared" si="24"/>
        <v>0</v>
      </c>
      <c r="DJ20" s="42">
        <f t="shared" si="25"/>
        <v>0</v>
      </c>
      <c r="DK20" s="38"/>
      <c r="DL20" s="42">
        <f t="shared" si="26"/>
        <v>0</v>
      </c>
      <c r="DM20" s="42">
        <f t="shared" si="27"/>
        <v>0</v>
      </c>
      <c r="DN20" s="42">
        <f t="shared" si="28"/>
        <v>0</v>
      </c>
      <c r="DO20" s="42">
        <f t="shared" si="29"/>
        <v>0</v>
      </c>
      <c r="DP20" s="42">
        <f t="shared" si="30"/>
        <v>0</v>
      </c>
      <c r="DQ20" s="42">
        <f t="shared" si="31"/>
        <v>0</v>
      </c>
      <c r="DR20" s="42">
        <f t="shared" si="32"/>
        <v>0</v>
      </c>
      <c r="DS20" s="42">
        <f t="shared" si="33"/>
        <v>0</v>
      </c>
      <c r="DT20" s="56">
        <f>DM20*'2'!BO21</f>
        <v>0</v>
      </c>
      <c r="DU20" s="56">
        <f>DM20*'2'!BN21</f>
        <v>0</v>
      </c>
    </row>
    <row r="21" spans="1:125">
      <c r="A21" s="11" t="s">
        <v>147</v>
      </c>
      <c r="B21" s="11" t="s">
        <v>548</v>
      </c>
      <c r="C21" s="42">
        <f>分析ｼｰﾄ!C26*'2'!C22+分析ｼｰﾄ!D26</f>
        <v>0</v>
      </c>
      <c r="D21" s="42">
        <f t="shared" si="0"/>
        <v>0</v>
      </c>
      <c r="E21" s="42">
        <f>分析ｼｰﾄ!C26+分析ｼｰﾄ!D26</f>
        <v>0</v>
      </c>
      <c r="F21" s="42">
        <f>$C21*'2'!BA22</f>
        <v>0</v>
      </c>
      <c r="G21" s="42">
        <f>$C21*'2'!BB22</f>
        <v>0</v>
      </c>
      <c r="H21" s="42">
        <f>$C21*'2'!BC22</f>
        <v>0</v>
      </c>
      <c r="I21" s="42">
        <f>$C21*'2'!BD22</f>
        <v>0</v>
      </c>
      <c r="J21" s="42">
        <f>$C21*'2'!BE22</f>
        <v>0</v>
      </c>
      <c r="K21" s="42">
        <f>$C21*'2'!BF22</f>
        <v>0</v>
      </c>
      <c r="L21" s="42">
        <f>$C21*'2'!BG22</f>
        <v>0</v>
      </c>
      <c r="M21" s="42">
        <f>$C21*'2'!BH22</f>
        <v>0</v>
      </c>
      <c r="N21" s="42">
        <f>$C21*'2'!BI22</f>
        <v>0</v>
      </c>
      <c r="O21" s="42">
        <f>$D21*'2'!BA22</f>
        <v>0</v>
      </c>
      <c r="P21" s="42">
        <f>$D21*'2'!BB22</f>
        <v>0</v>
      </c>
      <c r="Q21" s="42">
        <f>$D21*'2'!BC22</f>
        <v>0</v>
      </c>
      <c r="R21" s="42">
        <f>$D21*'2'!BD22</f>
        <v>0</v>
      </c>
      <c r="S21" s="42">
        <f>$D21*'2'!BE22</f>
        <v>0</v>
      </c>
      <c r="T21" s="42">
        <f>$D21*'2'!BF22</f>
        <v>0</v>
      </c>
      <c r="U21" s="42">
        <f>$D21*'2'!BG22</f>
        <v>0</v>
      </c>
      <c r="V21" s="42">
        <f>$D21*'2'!BH22</f>
        <v>0</v>
      </c>
      <c r="W21" s="42">
        <f>$D21*'2'!BI22</f>
        <v>0</v>
      </c>
      <c r="X21" s="42">
        <f t="shared" si="1"/>
        <v>0</v>
      </c>
      <c r="Y21" s="42">
        <v>0</v>
      </c>
      <c r="Z21" s="42">
        <f t="shared" si="11"/>
        <v>0</v>
      </c>
      <c r="AA21" s="42">
        <f>Y21*'2'!F22</f>
        <v>0</v>
      </c>
      <c r="AB21" s="37"/>
      <c r="AC21" s="42">
        <f>$AB$4*'2'!N22</f>
        <v>0</v>
      </c>
      <c r="AD21" s="42">
        <f t="shared" si="2"/>
        <v>0</v>
      </c>
      <c r="AE21" s="42">
        <f>Y21*'2'!O22</f>
        <v>0</v>
      </c>
      <c r="AF21" s="42">
        <f>AC21*'2'!O22</f>
        <v>0</v>
      </c>
      <c r="AG21" s="42">
        <f t="shared" si="12"/>
        <v>0</v>
      </c>
      <c r="AH21" s="42">
        <f>Y21*'2'!Q22</f>
        <v>0</v>
      </c>
      <c r="AI21" s="42">
        <f>AC21*'2'!Q22</f>
        <v>0</v>
      </c>
      <c r="AJ21" s="42">
        <f t="shared" si="3"/>
        <v>0</v>
      </c>
      <c r="AK21" s="42">
        <f>AD21*'2'!BO22</f>
        <v>0</v>
      </c>
      <c r="AL21" s="42">
        <f>AD21*'2'!BN22</f>
        <v>0</v>
      </c>
      <c r="AM21" s="42">
        <f>SUMIF(分析ｼｰﾄ!$M$9:$M$57,'3'!B21,分析ｼｰﾄ!$R$9:$R$57)</f>
        <v>0</v>
      </c>
      <c r="AN21" s="42">
        <f t="shared" si="4"/>
        <v>0</v>
      </c>
      <c r="AO21" s="42">
        <f>SUMIF(分析ｼｰﾄ!$M$9:$M$57,'3'!B21,分析ｼｰﾄ!$P$9:$P$57)</f>
        <v>0</v>
      </c>
      <c r="AP21" s="42">
        <f>$AM21*'2'!BA22</f>
        <v>0</v>
      </c>
      <c r="AQ21" s="42">
        <f>$AM21*'2'!BB22</f>
        <v>0</v>
      </c>
      <c r="AR21" s="42">
        <f>$AM21*'2'!BC22</f>
        <v>0</v>
      </c>
      <c r="AS21" s="42">
        <f>$AM21*'2'!BD22</f>
        <v>0</v>
      </c>
      <c r="AT21" s="42">
        <f>$AM21*'2'!BE22</f>
        <v>0</v>
      </c>
      <c r="AU21" s="42">
        <f>$AM21*'2'!BF22</f>
        <v>0</v>
      </c>
      <c r="AV21" s="42">
        <f>$AM21*'2'!BG22</f>
        <v>0</v>
      </c>
      <c r="AW21" s="42">
        <f>$AM21*'2'!BH22</f>
        <v>0</v>
      </c>
      <c r="AX21" s="42">
        <f>$AM21*'2'!BI22</f>
        <v>0</v>
      </c>
      <c r="AY21" s="42">
        <f>$AN21*'2'!BA22</f>
        <v>0</v>
      </c>
      <c r="AZ21" s="42">
        <f>$AN21*'2'!BB22</f>
        <v>0</v>
      </c>
      <c r="BA21" s="42">
        <f>$AN21*'2'!BC22</f>
        <v>0</v>
      </c>
      <c r="BB21" s="42">
        <f>$AN21*'2'!BD22</f>
        <v>0</v>
      </c>
      <c r="BC21" s="42">
        <f>$AN21*'2'!BE22</f>
        <v>0</v>
      </c>
      <c r="BD21" s="42">
        <f>$AN21*'2'!BF22</f>
        <v>0</v>
      </c>
      <c r="BE21" s="42">
        <f>$AN21*'2'!BG22</f>
        <v>0</v>
      </c>
      <c r="BF21" s="42">
        <f>$AN21*'2'!BH22</f>
        <v>0</v>
      </c>
      <c r="BG21" s="42">
        <f>$AN21*'2'!BI22</f>
        <v>0</v>
      </c>
      <c r="BH21" s="42">
        <f t="shared" si="5"/>
        <v>0</v>
      </c>
      <c r="BI21" s="42">
        <v>0</v>
      </c>
      <c r="BJ21" s="42">
        <f t="shared" si="6"/>
        <v>0</v>
      </c>
      <c r="BK21" s="42">
        <f>BI21*'2'!F22</f>
        <v>0</v>
      </c>
      <c r="BL21" s="38"/>
      <c r="BM21" s="42">
        <f>$BL$4*'2'!N22</f>
        <v>0</v>
      </c>
      <c r="BN21" s="42">
        <f t="shared" si="13"/>
        <v>0</v>
      </c>
      <c r="BO21" s="42">
        <f>BI21*'2'!O22</f>
        <v>0</v>
      </c>
      <c r="BP21" s="42">
        <f>BM21*'2'!O22</f>
        <v>0</v>
      </c>
      <c r="BQ21" s="42">
        <f t="shared" si="14"/>
        <v>0</v>
      </c>
      <c r="BR21" s="42">
        <f>BI21*'2'!Q22</f>
        <v>0</v>
      </c>
      <c r="BS21" s="42">
        <f>BM21*'2'!Q22</f>
        <v>0</v>
      </c>
      <c r="BT21" s="42">
        <f t="shared" si="15"/>
        <v>0</v>
      </c>
      <c r="BU21" s="42">
        <f>BN21*'2'!BO22</f>
        <v>0</v>
      </c>
      <c r="BV21" s="42">
        <f>BN21*'2'!BN22</f>
        <v>0</v>
      </c>
      <c r="BW21" s="42">
        <f>SUMIF(分析ｼｰﾄ!$M$58:$M$119,B21,分析ｼｰﾄ!$R$58:$R$119)</f>
        <v>0</v>
      </c>
      <c r="BX21" s="42">
        <f t="shared" si="16"/>
        <v>0</v>
      </c>
      <c r="BY21" s="42">
        <f>SUMIF(分析ｼｰﾄ!$M$58:$M$119,B21,分析ｼｰﾄ!$N$58:$N$119)</f>
        <v>0</v>
      </c>
      <c r="BZ21" s="42">
        <f>$BW21*'2'!BA22</f>
        <v>0</v>
      </c>
      <c r="CA21" s="42">
        <f>$BW21*'2'!BB22</f>
        <v>0</v>
      </c>
      <c r="CB21" s="42">
        <f>$BW21*'2'!BC22</f>
        <v>0</v>
      </c>
      <c r="CC21" s="42">
        <f>$BW21*'2'!BD22</f>
        <v>0</v>
      </c>
      <c r="CD21" s="42">
        <f>$BW21*'2'!BE22</f>
        <v>0</v>
      </c>
      <c r="CE21" s="42">
        <f>$BW21*'2'!BF22</f>
        <v>0</v>
      </c>
      <c r="CF21" s="42">
        <f>$BW21*'2'!BG22</f>
        <v>0</v>
      </c>
      <c r="CG21" s="42">
        <f>$BW21*'2'!BH22</f>
        <v>0</v>
      </c>
      <c r="CH21" s="42">
        <f>$BW21*'2'!BI22</f>
        <v>0</v>
      </c>
      <c r="CI21" s="42">
        <f>$BX21*'2'!BA22</f>
        <v>0</v>
      </c>
      <c r="CJ21" s="42">
        <f>$BX21*'2'!BB22</f>
        <v>0</v>
      </c>
      <c r="CK21" s="42">
        <f>$BX21*'2'!BC22</f>
        <v>0</v>
      </c>
      <c r="CL21" s="42">
        <f>$BX21*'2'!BD22</f>
        <v>0</v>
      </c>
      <c r="CM21" s="42">
        <f>$BX21*'2'!BE22</f>
        <v>0</v>
      </c>
      <c r="CN21" s="42">
        <f>$BX21*'2'!BF22</f>
        <v>0</v>
      </c>
      <c r="CO21" s="42">
        <f>$BX21*'2'!BG22</f>
        <v>0</v>
      </c>
      <c r="CP21" s="42">
        <f>$BX21*'2'!BH22</f>
        <v>0</v>
      </c>
      <c r="CQ21" s="42">
        <f>$BX21*'2'!BI22</f>
        <v>0</v>
      </c>
      <c r="CR21" s="42">
        <f t="shared" si="17"/>
        <v>0</v>
      </c>
      <c r="CS21" s="42">
        <v>0</v>
      </c>
      <c r="CT21" s="42">
        <f t="shared" si="18"/>
        <v>0</v>
      </c>
      <c r="CU21" s="42">
        <f>CS21*'2'!F22</f>
        <v>0</v>
      </c>
      <c r="CV21" s="54"/>
      <c r="CW21" s="42">
        <f>$CV$4*'2'!N22</f>
        <v>0</v>
      </c>
      <c r="CX21" s="42">
        <f t="shared" si="19"/>
        <v>0</v>
      </c>
      <c r="CY21" s="42">
        <f>CS21*'2'!O22</f>
        <v>0</v>
      </c>
      <c r="CZ21" s="42">
        <f>CW21*'2'!O22</f>
        <v>0</v>
      </c>
      <c r="DA21" s="42">
        <f t="shared" si="20"/>
        <v>0</v>
      </c>
      <c r="DB21" s="42">
        <f>CS21*'2'!Q22</f>
        <v>0</v>
      </c>
      <c r="DC21" s="42">
        <f>CW21*'2'!Q22</f>
        <v>0</v>
      </c>
      <c r="DD21" s="42">
        <f t="shared" si="21"/>
        <v>0</v>
      </c>
      <c r="DE21" s="42">
        <f>CX21*'2'!BO22</f>
        <v>0</v>
      </c>
      <c r="DF21" s="42">
        <f>CX21*'2'!BN22</f>
        <v>0</v>
      </c>
      <c r="DG21" s="42">
        <f t="shared" si="22"/>
        <v>0</v>
      </c>
      <c r="DH21" s="42">
        <f t="shared" si="23"/>
        <v>0</v>
      </c>
      <c r="DI21" s="42">
        <f t="shared" si="24"/>
        <v>0</v>
      </c>
      <c r="DJ21" s="42">
        <f t="shared" si="25"/>
        <v>0</v>
      </c>
      <c r="DK21" s="38"/>
      <c r="DL21" s="42">
        <f t="shared" si="26"/>
        <v>0</v>
      </c>
      <c r="DM21" s="42">
        <f t="shared" si="27"/>
        <v>0</v>
      </c>
      <c r="DN21" s="42">
        <f t="shared" si="28"/>
        <v>0</v>
      </c>
      <c r="DO21" s="42">
        <f t="shared" si="29"/>
        <v>0</v>
      </c>
      <c r="DP21" s="42">
        <f t="shared" si="30"/>
        <v>0</v>
      </c>
      <c r="DQ21" s="42">
        <f t="shared" si="31"/>
        <v>0</v>
      </c>
      <c r="DR21" s="42">
        <f t="shared" si="32"/>
        <v>0</v>
      </c>
      <c r="DS21" s="42">
        <f t="shared" si="33"/>
        <v>0</v>
      </c>
      <c r="DT21" s="56">
        <f>DM21*'2'!BO22</f>
        <v>0</v>
      </c>
      <c r="DU21" s="56">
        <f>DM21*'2'!BN22</f>
        <v>0</v>
      </c>
    </row>
    <row r="22" spans="1:125">
      <c r="A22" s="11" t="s">
        <v>148</v>
      </c>
      <c r="B22" s="11" t="s">
        <v>14</v>
      </c>
      <c r="C22" s="42">
        <f>分析ｼｰﾄ!C27*'2'!C23+分析ｼｰﾄ!D27</f>
        <v>0</v>
      </c>
      <c r="D22" s="42">
        <f t="shared" si="0"/>
        <v>0</v>
      </c>
      <c r="E22" s="42">
        <f>分析ｼｰﾄ!C27+分析ｼｰﾄ!D27</f>
        <v>0</v>
      </c>
      <c r="F22" s="42">
        <f>$C22*'2'!BA23</f>
        <v>0</v>
      </c>
      <c r="G22" s="42">
        <f>$C22*'2'!BB23</f>
        <v>0</v>
      </c>
      <c r="H22" s="42">
        <f>$C22*'2'!BC23</f>
        <v>0</v>
      </c>
      <c r="I22" s="42">
        <f>$C22*'2'!BD23</f>
        <v>0</v>
      </c>
      <c r="J22" s="42">
        <f>$C22*'2'!BE23</f>
        <v>0</v>
      </c>
      <c r="K22" s="42">
        <f>$C22*'2'!BF23</f>
        <v>0</v>
      </c>
      <c r="L22" s="42">
        <f>$C22*'2'!BG23</f>
        <v>0</v>
      </c>
      <c r="M22" s="42">
        <f>$C22*'2'!BH23</f>
        <v>0</v>
      </c>
      <c r="N22" s="42">
        <f>$C22*'2'!BI23</f>
        <v>0</v>
      </c>
      <c r="O22" s="42">
        <f>$D22*'2'!BA23</f>
        <v>0</v>
      </c>
      <c r="P22" s="42">
        <f>$D22*'2'!BB23</f>
        <v>0</v>
      </c>
      <c r="Q22" s="42">
        <f>$D22*'2'!BC23</f>
        <v>0</v>
      </c>
      <c r="R22" s="42">
        <f>$D22*'2'!BD23</f>
        <v>0</v>
      </c>
      <c r="S22" s="42">
        <f>$D22*'2'!BE23</f>
        <v>0</v>
      </c>
      <c r="T22" s="42">
        <f>$D22*'2'!BF23</f>
        <v>0</v>
      </c>
      <c r="U22" s="42">
        <f>$D22*'2'!BG23</f>
        <v>0</v>
      </c>
      <c r="V22" s="42">
        <f>$D22*'2'!BH23</f>
        <v>0</v>
      </c>
      <c r="W22" s="42">
        <f>$D22*'2'!BI23</f>
        <v>0</v>
      </c>
      <c r="X22" s="42">
        <f t="shared" si="1"/>
        <v>0</v>
      </c>
      <c r="Y22" s="42">
        <v>0</v>
      </c>
      <c r="Z22" s="42">
        <f t="shared" si="11"/>
        <v>0</v>
      </c>
      <c r="AA22" s="42">
        <f>Y22*'2'!F23</f>
        <v>0</v>
      </c>
      <c r="AB22" s="37"/>
      <c r="AC22" s="42">
        <f>$AB$4*'2'!N23</f>
        <v>0</v>
      </c>
      <c r="AD22" s="42">
        <f t="shared" si="2"/>
        <v>0</v>
      </c>
      <c r="AE22" s="42">
        <f>Y22*'2'!O23</f>
        <v>0</v>
      </c>
      <c r="AF22" s="42">
        <f>AC22*'2'!O23</f>
        <v>0</v>
      </c>
      <c r="AG22" s="42">
        <f t="shared" si="12"/>
        <v>0</v>
      </c>
      <c r="AH22" s="42">
        <f>Y22*'2'!Q23</f>
        <v>0</v>
      </c>
      <c r="AI22" s="42">
        <f>AC22*'2'!Q23</f>
        <v>0</v>
      </c>
      <c r="AJ22" s="42">
        <f t="shared" si="3"/>
        <v>0</v>
      </c>
      <c r="AK22" s="42">
        <f>AD22*'2'!BO23</f>
        <v>0</v>
      </c>
      <c r="AL22" s="42">
        <f>AD22*'2'!BN23</f>
        <v>0</v>
      </c>
      <c r="AM22" s="42">
        <f>SUMIF(分析ｼｰﾄ!$M$9:$M$57,'3'!B22,分析ｼｰﾄ!$R$9:$R$57)</f>
        <v>0</v>
      </c>
      <c r="AN22" s="42">
        <f t="shared" si="4"/>
        <v>0</v>
      </c>
      <c r="AO22" s="42">
        <f>SUMIF(分析ｼｰﾄ!$M$9:$M$57,'3'!B22,分析ｼｰﾄ!$P$9:$P$57)</f>
        <v>0</v>
      </c>
      <c r="AP22" s="42">
        <f>$AM22*'2'!BA23</f>
        <v>0</v>
      </c>
      <c r="AQ22" s="42">
        <f>$AM22*'2'!BB23</f>
        <v>0</v>
      </c>
      <c r="AR22" s="42">
        <f>$AM22*'2'!BC23</f>
        <v>0</v>
      </c>
      <c r="AS22" s="42">
        <f>$AM22*'2'!BD23</f>
        <v>0</v>
      </c>
      <c r="AT22" s="42">
        <f>$AM22*'2'!BE23</f>
        <v>0</v>
      </c>
      <c r="AU22" s="42">
        <f>$AM22*'2'!BF23</f>
        <v>0</v>
      </c>
      <c r="AV22" s="42">
        <f>$AM22*'2'!BG23</f>
        <v>0</v>
      </c>
      <c r="AW22" s="42">
        <f>$AM22*'2'!BH23</f>
        <v>0</v>
      </c>
      <c r="AX22" s="42">
        <f>$AM22*'2'!BI23</f>
        <v>0</v>
      </c>
      <c r="AY22" s="42">
        <f>$AN22*'2'!BA23</f>
        <v>0</v>
      </c>
      <c r="AZ22" s="42">
        <f>$AN22*'2'!BB23</f>
        <v>0</v>
      </c>
      <c r="BA22" s="42">
        <f>$AN22*'2'!BC23</f>
        <v>0</v>
      </c>
      <c r="BB22" s="42">
        <f>$AN22*'2'!BD23</f>
        <v>0</v>
      </c>
      <c r="BC22" s="42">
        <f>$AN22*'2'!BE23</f>
        <v>0</v>
      </c>
      <c r="BD22" s="42">
        <f>$AN22*'2'!BF23</f>
        <v>0</v>
      </c>
      <c r="BE22" s="42">
        <f>$AN22*'2'!BG23</f>
        <v>0</v>
      </c>
      <c r="BF22" s="42">
        <f>$AN22*'2'!BH23</f>
        <v>0</v>
      </c>
      <c r="BG22" s="42">
        <f>$AN22*'2'!BI23</f>
        <v>0</v>
      </c>
      <c r="BH22" s="42">
        <f t="shared" si="5"/>
        <v>0</v>
      </c>
      <c r="BI22" s="42">
        <v>0</v>
      </c>
      <c r="BJ22" s="42">
        <f t="shared" si="6"/>
        <v>0</v>
      </c>
      <c r="BK22" s="42">
        <f>BI22*'2'!F23</f>
        <v>0</v>
      </c>
      <c r="BL22" s="38"/>
      <c r="BM22" s="42">
        <f>$BL$4*'2'!N23</f>
        <v>0</v>
      </c>
      <c r="BN22" s="42">
        <f t="shared" si="13"/>
        <v>0</v>
      </c>
      <c r="BO22" s="42">
        <f>BI22*'2'!O23</f>
        <v>0</v>
      </c>
      <c r="BP22" s="42">
        <f>BM22*'2'!O23</f>
        <v>0</v>
      </c>
      <c r="BQ22" s="42">
        <f t="shared" si="14"/>
        <v>0</v>
      </c>
      <c r="BR22" s="42">
        <f>BI22*'2'!Q23</f>
        <v>0</v>
      </c>
      <c r="BS22" s="42">
        <f>BM22*'2'!Q23</f>
        <v>0</v>
      </c>
      <c r="BT22" s="42">
        <f t="shared" si="15"/>
        <v>0</v>
      </c>
      <c r="BU22" s="42">
        <f>BN22*'2'!BO23</f>
        <v>0</v>
      </c>
      <c r="BV22" s="42">
        <f>BN22*'2'!BN23</f>
        <v>0</v>
      </c>
      <c r="BW22" s="42">
        <f>SUMIF(分析ｼｰﾄ!$M$58:$M$119,B22,分析ｼｰﾄ!$R$58:$R$119)</f>
        <v>0</v>
      </c>
      <c r="BX22" s="42">
        <f t="shared" si="16"/>
        <v>0</v>
      </c>
      <c r="BY22" s="42">
        <f>SUMIF(分析ｼｰﾄ!$M$58:$M$119,B22,分析ｼｰﾄ!$N$58:$N$119)</f>
        <v>0</v>
      </c>
      <c r="BZ22" s="42">
        <f>$BW22*'2'!BA23</f>
        <v>0</v>
      </c>
      <c r="CA22" s="42">
        <f>$BW22*'2'!BB23</f>
        <v>0</v>
      </c>
      <c r="CB22" s="42">
        <f>$BW22*'2'!BC23</f>
        <v>0</v>
      </c>
      <c r="CC22" s="42">
        <f>$BW22*'2'!BD23</f>
        <v>0</v>
      </c>
      <c r="CD22" s="42">
        <f>$BW22*'2'!BE23</f>
        <v>0</v>
      </c>
      <c r="CE22" s="42">
        <f>$BW22*'2'!BF23</f>
        <v>0</v>
      </c>
      <c r="CF22" s="42">
        <f>$BW22*'2'!BG23</f>
        <v>0</v>
      </c>
      <c r="CG22" s="42">
        <f>$BW22*'2'!BH23</f>
        <v>0</v>
      </c>
      <c r="CH22" s="42">
        <f>$BW22*'2'!BI23</f>
        <v>0</v>
      </c>
      <c r="CI22" s="42">
        <f>$BX22*'2'!BA23</f>
        <v>0</v>
      </c>
      <c r="CJ22" s="42">
        <f>$BX22*'2'!BB23</f>
        <v>0</v>
      </c>
      <c r="CK22" s="42">
        <f>$BX22*'2'!BC23</f>
        <v>0</v>
      </c>
      <c r="CL22" s="42">
        <f>$BX22*'2'!BD23</f>
        <v>0</v>
      </c>
      <c r="CM22" s="42">
        <f>$BX22*'2'!BE23</f>
        <v>0</v>
      </c>
      <c r="CN22" s="42">
        <f>$BX22*'2'!BF23</f>
        <v>0</v>
      </c>
      <c r="CO22" s="42">
        <f>$BX22*'2'!BG23</f>
        <v>0</v>
      </c>
      <c r="CP22" s="42">
        <f>$BX22*'2'!BH23</f>
        <v>0</v>
      </c>
      <c r="CQ22" s="42">
        <f>$BX22*'2'!BI23</f>
        <v>0</v>
      </c>
      <c r="CR22" s="42">
        <f t="shared" si="17"/>
        <v>0</v>
      </c>
      <c r="CS22" s="42">
        <v>0</v>
      </c>
      <c r="CT22" s="42">
        <f t="shared" si="18"/>
        <v>0</v>
      </c>
      <c r="CU22" s="42">
        <f>CS22*'2'!F23</f>
        <v>0</v>
      </c>
      <c r="CV22" s="54"/>
      <c r="CW22" s="42">
        <f>$CV$4*'2'!N23</f>
        <v>0</v>
      </c>
      <c r="CX22" s="42">
        <f t="shared" si="19"/>
        <v>0</v>
      </c>
      <c r="CY22" s="42">
        <f>CS22*'2'!O23</f>
        <v>0</v>
      </c>
      <c r="CZ22" s="42">
        <f>CW22*'2'!O23</f>
        <v>0</v>
      </c>
      <c r="DA22" s="42">
        <f t="shared" si="20"/>
        <v>0</v>
      </c>
      <c r="DB22" s="42">
        <f>CS22*'2'!Q23</f>
        <v>0</v>
      </c>
      <c r="DC22" s="42">
        <f>CW22*'2'!Q23</f>
        <v>0</v>
      </c>
      <c r="DD22" s="42">
        <f t="shared" si="21"/>
        <v>0</v>
      </c>
      <c r="DE22" s="42">
        <f>CX22*'2'!BO23</f>
        <v>0</v>
      </c>
      <c r="DF22" s="42">
        <f>CX22*'2'!BN23</f>
        <v>0</v>
      </c>
      <c r="DG22" s="42">
        <f t="shared" si="22"/>
        <v>0</v>
      </c>
      <c r="DH22" s="42">
        <f t="shared" si="23"/>
        <v>0</v>
      </c>
      <c r="DI22" s="42">
        <f t="shared" si="24"/>
        <v>0</v>
      </c>
      <c r="DJ22" s="42">
        <f t="shared" si="25"/>
        <v>0</v>
      </c>
      <c r="DK22" s="38"/>
      <c r="DL22" s="42">
        <f t="shared" si="26"/>
        <v>0</v>
      </c>
      <c r="DM22" s="42">
        <f t="shared" si="27"/>
        <v>0</v>
      </c>
      <c r="DN22" s="42">
        <f t="shared" si="28"/>
        <v>0</v>
      </c>
      <c r="DO22" s="42">
        <f t="shared" si="29"/>
        <v>0</v>
      </c>
      <c r="DP22" s="42">
        <f t="shared" si="30"/>
        <v>0</v>
      </c>
      <c r="DQ22" s="42">
        <f t="shared" si="31"/>
        <v>0</v>
      </c>
      <c r="DR22" s="42">
        <f t="shared" si="32"/>
        <v>0</v>
      </c>
      <c r="DS22" s="42">
        <f t="shared" si="33"/>
        <v>0</v>
      </c>
      <c r="DT22" s="56">
        <f>DM22*'2'!BO23</f>
        <v>0</v>
      </c>
      <c r="DU22" s="56">
        <f>DM22*'2'!BN23</f>
        <v>0</v>
      </c>
    </row>
    <row r="23" spans="1:125">
      <c r="A23" s="11" t="s">
        <v>149</v>
      </c>
      <c r="B23" s="11" t="s">
        <v>15</v>
      </c>
      <c r="C23" s="42">
        <f>分析ｼｰﾄ!C28*'2'!C24+分析ｼｰﾄ!D28</f>
        <v>0</v>
      </c>
      <c r="D23" s="42">
        <f t="shared" si="0"/>
        <v>0</v>
      </c>
      <c r="E23" s="42">
        <f>分析ｼｰﾄ!C28+分析ｼｰﾄ!D28</f>
        <v>0</v>
      </c>
      <c r="F23" s="42">
        <f>$C23*'2'!BA24</f>
        <v>0</v>
      </c>
      <c r="G23" s="42">
        <f>$C23*'2'!BB24</f>
        <v>0</v>
      </c>
      <c r="H23" s="42">
        <f>$C23*'2'!BC24</f>
        <v>0</v>
      </c>
      <c r="I23" s="42">
        <f>$C23*'2'!BD24</f>
        <v>0</v>
      </c>
      <c r="J23" s="42">
        <f>$C23*'2'!BE24</f>
        <v>0</v>
      </c>
      <c r="K23" s="42">
        <f>$C23*'2'!BF24</f>
        <v>0</v>
      </c>
      <c r="L23" s="42">
        <f>$C23*'2'!BG24</f>
        <v>0</v>
      </c>
      <c r="M23" s="42">
        <f>$C23*'2'!BH24</f>
        <v>0</v>
      </c>
      <c r="N23" s="42">
        <f>$C23*'2'!BI24</f>
        <v>0</v>
      </c>
      <c r="O23" s="42">
        <f>$D23*'2'!BA24</f>
        <v>0</v>
      </c>
      <c r="P23" s="42">
        <f>$D23*'2'!BB24</f>
        <v>0</v>
      </c>
      <c r="Q23" s="42">
        <f>$D23*'2'!BC24</f>
        <v>0</v>
      </c>
      <c r="R23" s="42">
        <f>$D23*'2'!BD24</f>
        <v>0</v>
      </c>
      <c r="S23" s="42">
        <f>$D23*'2'!BE24</f>
        <v>0</v>
      </c>
      <c r="T23" s="42">
        <f>$D23*'2'!BF24</f>
        <v>0</v>
      </c>
      <c r="U23" s="42">
        <f>$D23*'2'!BG24</f>
        <v>0</v>
      </c>
      <c r="V23" s="42">
        <f>$D23*'2'!BH24</f>
        <v>0</v>
      </c>
      <c r="W23" s="42">
        <f>$D23*'2'!BI24</f>
        <v>0</v>
      </c>
      <c r="X23" s="42">
        <f t="shared" si="1"/>
        <v>0</v>
      </c>
      <c r="Y23" s="42">
        <v>0</v>
      </c>
      <c r="Z23" s="42">
        <f t="shared" si="11"/>
        <v>0</v>
      </c>
      <c r="AA23" s="42">
        <f>Y23*'2'!F24</f>
        <v>0</v>
      </c>
      <c r="AB23" s="37"/>
      <c r="AC23" s="42">
        <f>$AB$4*'2'!N24</f>
        <v>0</v>
      </c>
      <c r="AD23" s="42">
        <f t="shared" si="2"/>
        <v>0</v>
      </c>
      <c r="AE23" s="42">
        <f>Y23*'2'!O24</f>
        <v>0</v>
      </c>
      <c r="AF23" s="42">
        <f>AC23*'2'!O24</f>
        <v>0</v>
      </c>
      <c r="AG23" s="42">
        <f t="shared" si="12"/>
        <v>0</v>
      </c>
      <c r="AH23" s="42">
        <f>Y23*'2'!Q24</f>
        <v>0</v>
      </c>
      <c r="AI23" s="42">
        <f>AC23*'2'!Q24</f>
        <v>0</v>
      </c>
      <c r="AJ23" s="42">
        <f t="shared" si="3"/>
        <v>0</v>
      </c>
      <c r="AK23" s="42">
        <f>AD23*'2'!BO24</f>
        <v>0</v>
      </c>
      <c r="AL23" s="42">
        <f>AD23*'2'!BN24</f>
        <v>0</v>
      </c>
      <c r="AM23" s="42">
        <f>SUMIF(分析ｼｰﾄ!$M$9:$M$57,'3'!B23,分析ｼｰﾄ!$R$9:$R$57)</f>
        <v>0</v>
      </c>
      <c r="AN23" s="42">
        <f t="shared" si="4"/>
        <v>0</v>
      </c>
      <c r="AO23" s="42">
        <f>SUMIF(分析ｼｰﾄ!$M$9:$M$57,'3'!B23,分析ｼｰﾄ!$P$9:$P$57)</f>
        <v>0</v>
      </c>
      <c r="AP23" s="42">
        <f>$AM23*'2'!BA24</f>
        <v>0</v>
      </c>
      <c r="AQ23" s="42">
        <f>$AM23*'2'!BB24</f>
        <v>0</v>
      </c>
      <c r="AR23" s="42">
        <f>$AM23*'2'!BC24</f>
        <v>0</v>
      </c>
      <c r="AS23" s="42">
        <f>$AM23*'2'!BD24</f>
        <v>0</v>
      </c>
      <c r="AT23" s="42">
        <f>$AM23*'2'!BE24</f>
        <v>0</v>
      </c>
      <c r="AU23" s="42">
        <f>$AM23*'2'!BF24</f>
        <v>0</v>
      </c>
      <c r="AV23" s="42">
        <f>$AM23*'2'!BG24</f>
        <v>0</v>
      </c>
      <c r="AW23" s="42">
        <f>$AM23*'2'!BH24</f>
        <v>0</v>
      </c>
      <c r="AX23" s="42">
        <f>$AM23*'2'!BI24</f>
        <v>0</v>
      </c>
      <c r="AY23" s="42">
        <f>$AN23*'2'!BA24</f>
        <v>0</v>
      </c>
      <c r="AZ23" s="42">
        <f>$AN23*'2'!BB24</f>
        <v>0</v>
      </c>
      <c r="BA23" s="42">
        <f>$AN23*'2'!BC24</f>
        <v>0</v>
      </c>
      <c r="BB23" s="42">
        <f>$AN23*'2'!BD24</f>
        <v>0</v>
      </c>
      <c r="BC23" s="42">
        <f>$AN23*'2'!BE24</f>
        <v>0</v>
      </c>
      <c r="BD23" s="42">
        <f>$AN23*'2'!BF24</f>
        <v>0</v>
      </c>
      <c r="BE23" s="42">
        <f>$AN23*'2'!BG24</f>
        <v>0</v>
      </c>
      <c r="BF23" s="42">
        <f>$AN23*'2'!BH24</f>
        <v>0</v>
      </c>
      <c r="BG23" s="42">
        <f>$AN23*'2'!BI24</f>
        <v>0</v>
      </c>
      <c r="BH23" s="42">
        <f t="shared" si="5"/>
        <v>0</v>
      </c>
      <c r="BI23" s="42">
        <v>0</v>
      </c>
      <c r="BJ23" s="42">
        <f t="shared" si="6"/>
        <v>0</v>
      </c>
      <c r="BK23" s="42">
        <f>BI23*'2'!F24</f>
        <v>0</v>
      </c>
      <c r="BL23" s="38"/>
      <c r="BM23" s="42">
        <f>$BL$4*'2'!N24</f>
        <v>0</v>
      </c>
      <c r="BN23" s="42">
        <f t="shared" si="13"/>
        <v>0</v>
      </c>
      <c r="BO23" s="42">
        <f>BI23*'2'!O24</f>
        <v>0</v>
      </c>
      <c r="BP23" s="42">
        <f>BM23*'2'!O24</f>
        <v>0</v>
      </c>
      <c r="BQ23" s="42">
        <f t="shared" si="14"/>
        <v>0</v>
      </c>
      <c r="BR23" s="42">
        <f>BI23*'2'!Q24</f>
        <v>0</v>
      </c>
      <c r="BS23" s="42">
        <f>BM23*'2'!Q24</f>
        <v>0</v>
      </c>
      <c r="BT23" s="42">
        <f t="shared" si="15"/>
        <v>0</v>
      </c>
      <c r="BU23" s="42">
        <f>BN23*'2'!BO24</f>
        <v>0</v>
      </c>
      <c r="BV23" s="42">
        <f>BN23*'2'!BN24</f>
        <v>0</v>
      </c>
      <c r="BW23" s="42">
        <f>SUMIF(分析ｼｰﾄ!$M$58:$M$119,B23,分析ｼｰﾄ!$R$58:$R$119)</f>
        <v>0</v>
      </c>
      <c r="BX23" s="42">
        <f t="shared" si="16"/>
        <v>0</v>
      </c>
      <c r="BY23" s="42">
        <f>SUMIF(分析ｼｰﾄ!$M$58:$M$119,B23,分析ｼｰﾄ!$N$58:$N$119)</f>
        <v>0</v>
      </c>
      <c r="BZ23" s="42">
        <f>$BW23*'2'!BA24</f>
        <v>0</v>
      </c>
      <c r="CA23" s="42">
        <f>$BW23*'2'!BB24</f>
        <v>0</v>
      </c>
      <c r="CB23" s="42">
        <f>$BW23*'2'!BC24</f>
        <v>0</v>
      </c>
      <c r="CC23" s="42">
        <f>$BW23*'2'!BD24</f>
        <v>0</v>
      </c>
      <c r="CD23" s="42">
        <f>$BW23*'2'!BE24</f>
        <v>0</v>
      </c>
      <c r="CE23" s="42">
        <f>$BW23*'2'!BF24</f>
        <v>0</v>
      </c>
      <c r="CF23" s="42">
        <f>$BW23*'2'!BG24</f>
        <v>0</v>
      </c>
      <c r="CG23" s="42">
        <f>$BW23*'2'!BH24</f>
        <v>0</v>
      </c>
      <c r="CH23" s="42">
        <f>$BW23*'2'!BI24</f>
        <v>0</v>
      </c>
      <c r="CI23" s="42">
        <f>$BX23*'2'!BA24</f>
        <v>0</v>
      </c>
      <c r="CJ23" s="42">
        <f>$BX23*'2'!BB24</f>
        <v>0</v>
      </c>
      <c r="CK23" s="42">
        <f>$BX23*'2'!BC24</f>
        <v>0</v>
      </c>
      <c r="CL23" s="42">
        <f>$BX23*'2'!BD24</f>
        <v>0</v>
      </c>
      <c r="CM23" s="42">
        <f>$BX23*'2'!BE24</f>
        <v>0</v>
      </c>
      <c r="CN23" s="42">
        <f>$BX23*'2'!BF24</f>
        <v>0</v>
      </c>
      <c r="CO23" s="42">
        <f>$BX23*'2'!BG24</f>
        <v>0</v>
      </c>
      <c r="CP23" s="42">
        <f>$BX23*'2'!BH24</f>
        <v>0</v>
      </c>
      <c r="CQ23" s="42">
        <f>$BX23*'2'!BI24</f>
        <v>0</v>
      </c>
      <c r="CR23" s="42">
        <f t="shared" si="17"/>
        <v>0</v>
      </c>
      <c r="CS23" s="42">
        <v>0</v>
      </c>
      <c r="CT23" s="42">
        <f t="shared" si="18"/>
        <v>0</v>
      </c>
      <c r="CU23" s="42">
        <f>CS23*'2'!F24</f>
        <v>0</v>
      </c>
      <c r="CV23" s="54"/>
      <c r="CW23" s="42">
        <f>$CV$4*'2'!N24</f>
        <v>0</v>
      </c>
      <c r="CX23" s="42">
        <f t="shared" si="19"/>
        <v>0</v>
      </c>
      <c r="CY23" s="42">
        <f>CS23*'2'!O24</f>
        <v>0</v>
      </c>
      <c r="CZ23" s="42">
        <f>CW23*'2'!O24</f>
        <v>0</v>
      </c>
      <c r="DA23" s="42">
        <f t="shared" si="20"/>
        <v>0</v>
      </c>
      <c r="DB23" s="42">
        <f>CS23*'2'!Q24</f>
        <v>0</v>
      </c>
      <c r="DC23" s="42">
        <f>CW23*'2'!Q24</f>
        <v>0</v>
      </c>
      <c r="DD23" s="42">
        <f t="shared" si="21"/>
        <v>0</v>
      </c>
      <c r="DE23" s="42">
        <f>CX23*'2'!BO24</f>
        <v>0</v>
      </c>
      <c r="DF23" s="42">
        <f>CX23*'2'!BN24</f>
        <v>0</v>
      </c>
      <c r="DG23" s="42">
        <f t="shared" si="22"/>
        <v>0</v>
      </c>
      <c r="DH23" s="42">
        <f t="shared" si="23"/>
        <v>0</v>
      </c>
      <c r="DI23" s="42">
        <f t="shared" si="24"/>
        <v>0</v>
      </c>
      <c r="DJ23" s="42">
        <f t="shared" si="25"/>
        <v>0</v>
      </c>
      <c r="DK23" s="38"/>
      <c r="DL23" s="42">
        <f t="shared" si="26"/>
        <v>0</v>
      </c>
      <c r="DM23" s="42">
        <f t="shared" si="27"/>
        <v>0</v>
      </c>
      <c r="DN23" s="42">
        <f t="shared" si="28"/>
        <v>0</v>
      </c>
      <c r="DO23" s="42">
        <f t="shared" si="29"/>
        <v>0</v>
      </c>
      <c r="DP23" s="42">
        <f t="shared" si="30"/>
        <v>0</v>
      </c>
      <c r="DQ23" s="42">
        <f t="shared" si="31"/>
        <v>0</v>
      </c>
      <c r="DR23" s="42">
        <f t="shared" si="32"/>
        <v>0</v>
      </c>
      <c r="DS23" s="42">
        <f t="shared" si="33"/>
        <v>0</v>
      </c>
      <c r="DT23" s="56">
        <f>DM23*'2'!BO24</f>
        <v>0</v>
      </c>
      <c r="DU23" s="56">
        <f>DM23*'2'!BN24</f>
        <v>0</v>
      </c>
    </row>
    <row r="24" spans="1:125">
      <c r="A24" s="11" t="s">
        <v>150</v>
      </c>
      <c r="B24" s="11" t="s">
        <v>16</v>
      </c>
      <c r="C24" s="42">
        <f>分析ｼｰﾄ!C29*'2'!C25+分析ｼｰﾄ!D29</f>
        <v>0</v>
      </c>
      <c r="D24" s="42">
        <f t="shared" si="0"/>
        <v>0</v>
      </c>
      <c r="E24" s="42">
        <f>分析ｼｰﾄ!C29+分析ｼｰﾄ!D29</f>
        <v>0</v>
      </c>
      <c r="F24" s="42">
        <f>$C24*'2'!BA25</f>
        <v>0</v>
      </c>
      <c r="G24" s="42">
        <f>$C24*'2'!BB25</f>
        <v>0</v>
      </c>
      <c r="H24" s="42">
        <f>$C24*'2'!BC25</f>
        <v>0</v>
      </c>
      <c r="I24" s="42">
        <f>$C24*'2'!BD25</f>
        <v>0</v>
      </c>
      <c r="J24" s="42">
        <f>$C24*'2'!BE25</f>
        <v>0</v>
      </c>
      <c r="K24" s="42">
        <f>$C24*'2'!BF25</f>
        <v>0</v>
      </c>
      <c r="L24" s="42">
        <f>$C24*'2'!BG25</f>
        <v>0</v>
      </c>
      <c r="M24" s="42">
        <f>$C24*'2'!BH25</f>
        <v>0</v>
      </c>
      <c r="N24" s="42">
        <f>$C24*'2'!BI25</f>
        <v>0</v>
      </c>
      <c r="O24" s="42">
        <f>$D24*'2'!BA25</f>
        <v>0</v>
      </c>
      <c r="P24" s="42">
        <f>$D24*'2'!BB25</f>
        <v>0</v>
      </c>
      <c r="Q24" s="42">
        <f>$D24*'2'!BC25</f>
        <v>0</v>
      </c>
      <c r="R24" s="42">
        <f>$D24*'2'!BD25</f>
        <v>0</v>
      </c>
      <c r="S24" s="42">
        <f>$D24*'2'!BE25</f>
        <v>0</v>
      </c>
      <c r="T24" s="42">
        <f>$D24*'2'!BF25</f>
        <v>0</v>
      </c>
      <c r="U24" s="42">
        <f>$D24*'2'!BG25</f>
        <v>0</v>
      </c>
      <c r="V24" s="42">
        <f>$D24*'2'!BH25</f>
        <v>0</v>
      </c>
      <c r="W24" s="42">
        <f>$D24*'2'!BI25</f>
        <v>0</v>
      </c>
      <c r="X24" s="42">
        <f t="shared" si="1"/>
        <v>0</v>
      </c>
      <c r="Y24" s="42">
        <v>0</v>
      </c>
      <c r="Z24" s="42">
        <f t="shared" si="11"/>
        <v>0</v>
      </c>
      <c r="AA24" s="42">
        <f>Y24*'2'!F25</f>
        <v>0</v>
      </c>
      <c r="AB24" s="37"/>
      <c r="AC24" s="42">
        <f>$AB$4*'2'!N25</f>
        <v>0</v>
      </c>
      <c r="AD24" s="42">
        <f t="shared" si="2"/>
        <v>0</v>
      </c>
      <c r="AE24" s="42">
        <f>Y24*'2'!O25</f>
        <v>0</v>
      </c>
      <c r="AF24" s="42">
        <f>AC24*'2'!O25</f>
        <v>0</v>
      </c>
      <c r="AG24" s="42">
        <f t="shared" si="12"/>
        <v>0</v>
      </c>
      <c r="AH24" s="42">
        <f>Y24*'2'!Q25</f>
        <v>0</v>
      </c>
      <c r="AI24" s="42">
        <f>AC24*'2'!Q25</f>
        <v>0</v>
      </c>
      <c r="AJ24" s="42">
        <f t="shared" si="3"/>
        <v>0</v>
      </c>
      <c r="AK24" s="42">
        <f>AD24*'2'!BO25</f>
        <v>0</v>
      </c>
      <c r="AL24" s="42">
        <f>AD24*'2'!BN25</f>
        <v>0</v>
      </c>
      <c r="AM24" s="42">
        <f>SUMIF(分析ｼｰﾄ!$M$9:$M$57,'3'!B24,分析ｼｰﾄ!$R$9:$R$57)</f>
        <v>0</v>
      </c>
      <c r="AN24" s="42">
        <f t="shared" si="4"/>
        <v>0</v>
      </c>
      <c r="AO24" s="42">
        <f>SUMIF(分析ｼｰﾄ!$M$9:$M$57,'3'!B24,分析ｼｰﾄ!$P$9:$P$57)</f>
        <v>0</v>
      </c>
      <c r="AP24" s="42">
        <f>$AM24*'2'!BA25</f>
        <v>0</v>
      </c>
      <c r="AQ24" s="42">
        <f>$AM24*'2'!BB25</f>
        <v>0</v>
      </c>
      <c r="AR24" s="42">
        <f>$AM24*'2'!BC25</f>
        <v>0</v>
      </c>
      <c r="AS24" s="42">
        <f>$AM24*'2'!BD25</f>
        <v>0</v>
      </c>
      <c r="AT24" s="42">
        <f>$AM24*'2'!BE25</f>
        <v>0</v>
      </c>
      <c r="AU24" s="42">
        <f>$AM24*'2'!BF25</f>
        <v>0</v>
      </c>
      <c r="AV24" s="42">
        <f>$AM24*'2'!BG25</f>
        <v>0</v>
      </c>
      <c r="AW24" s="42">
        <f>$AM24*'2'!BH25</f>
        <v>0</v>
      </c>
      <c r="AX24" s="42">
        <f>$AM24*'2'!BI25</f>
        <v>0</v>
      </c>
      <c r="AY24" s="42">
        <f>$AN24*'2'!BA25</f>
        <v>0</v>
      </c>
      <c r="AZ24" s="42">
        <f>$AN24*'2'!BB25</f>
        <v>0</v>
      </c>
      <c r="BA24" s="42">
        <f>$AN24*'2'!BC25</f>
        <v>0</v>
      </c>
      <c r="BB24" s="42">
        <f>$AN24*'2'!BD25</f>
        <v>0</v>
      </c>
      <c r="BC24" s="42">
        <f>$AN24*'2'!BE25</f>
        <v>0</v>
      </c>
      <c r="BD24" s="42">
        <f>$AN24*'2'!BF25</f>
        <v>0</v>
      </c>
      <c r="BE24" s="42">
        <f>$AN24*'2'!BG25</f>
        <v>0</v>
      </c>
      <c r="BF24" s="42">
        <f>$AN24*'2'!BH25</f>
        <v>0</v>
      </c>
      <c r="BG24" s="42">
        <f>$AN24*'2'!BI25</f>
        <v>0</v>
      </c>
      <c r="BH24" s="42">
        <f t="shared" si="5"/>
        <v>0</v>
      </c>
      <c r="BI24" s="42">
        <v>0</v>
      </c>
      <c r="BJ24" s="42">
        <f t="shared" si="6"/>
        <v>0</v>
      </c>
      <c r="BK24" s="42">
        <f>BI24*'2'!F25</f>
        <v>0</v>
      </c>
      <c r="BL24" s="38"/>
      <c r="BM24" s="42">
        <f>$BL$4*'2'!N25</f>
        <v>0</v>
      </c>
      <c r="BN24" s="42">
        <f t="shared" si="13"/>
        <v>0</v>
      </c>
      <c r="BO24" s="42">
        <f>BI24*'2'!O25</f>
        <v>0</v>
      </c>
      <c r="BP24" s="42">
        <f>BM24*'2'!O25</f>
        <v>0</v>
      </c>
      <c r="BQ24" s="42">
        <f t="shared" si="14"/>
        <v>0</v>
      </c>
      <c r="BR24" s="42">
        <f>BI24*'2'!Q25</f>
        <v>0</v>
      </c>
      <c r="BS24" s="42">
        <f>BM24*'2'!Q25</f>
        <v>0</v>
      </c>
      <c r="BT24" s="42">
        <f t="shared" si="15"/>
        <v>0</v>
      </c>
      <c r="BU24" s="42">
        <f>BN24*'2'!BO25</f>
        <v>0</v>
      </c>
      <c r="BV24" s="42">
        <f>BN24*'2'!BN25</f>
        <v>0</v>
      </c>
      <c r="BW24" s="42">
        <f>SUMIF(分析ｼｰﾄ!$M$58:$M$119,B24,分析ｼｰﾄ!$R$58:$R$119)</f>
        <v>0</v>
      </c>
      <c r="BX24" s="42">
        <f t="shared" si="16"/>
        <v>0</v>
      </c>
      <c r="BY24" s="42">
        <f>SUMIF(分析ｼｰﾄ!$M$58:$M$119,B24,分析ｼｰﾄ!$N$58:$N$119)</f>
        <v>0</v>
      </c>
      <c r="BZ24" s="42">
        <f>$BW24*'2'!BA25</f>
        <v>0</v>
      </c>
      <c r="CA24" s="42">
        <f>$BW24*'2'!BB25</f>
        <v>0</v>
      </c>
      <c r="CB24" s="42">
        <f>$BW24*'2'!BC25</f>
        <v>0</v>
      </c>
      <c r="CC24" s="42">
        <f>$BW24*'2'!BD25</f>
        <v>0</v>
      </c>
      <c r="CD24" s="42">
        <f>$BW24*'2'!BE25</f>
        <v>0</v>
      </c>
      <c r="CE24" s="42">
        <f>$BW24*'2'!BF25</f>
        <v>0</v>
      </c>
      <c r="CF24" s="42">
        <f>$BW24*'2'!BG25</f>
        <v>0</v>
      </c>
      <c r="CG24" s="42">
        <f>$BW24*'2'!BH25</f>
        <v>0</v>
      </c>
      <c r="CH24" s="42">
        <f>$BW24*'2'!BI25</f>
        <v>0</v>
      </c>
      <c r="CI24" s="42">
        <f>$BX24*'2'!BA25</f>
        <v>0</v>
      </c>
      <c r="CJ24" s="42">
        <f>$BX24*'2'!BB25</f>
        <v>0</v>
      </c>
      <c r="CK24" s="42">
        <f>$BX24*'2'!BC25</f>
        <v>0</v>
      </c>
      <c r="CL24" s="42">
        <f>$BX24*'2'!BD25</f>
        <v>0</v>
      </c>
      <c r="CM24" s="42">
        <f>$BX24*'2'!BE25</f>
        <v>0</v>
      </c>
      <c r="CN24" s="42">
        <f>$BX24*'2'!BF25</f>
        <v>0</v>
      </c>
      <c r="CO24" s="42">
        <f>$BX24*'2'!BG25</f>
        <v>0</v>
      </c>
      <c r="CP24" s="42">
        <f>$BX24*'2'!BH25</f>
        <v>0</v>
      </c>
      <c r="CQ24" s="42">
        <f>$BX24*'2'!BI25</f>
        <v>0</v>
      </c>
      <c r="CR24" s="42">
        <f t="shared" si="17"/>
        <v>0</v>
      </c>
      <c r="CS24" s="42">
        <v>0</v>
      </c>
      <c r="CT24" s="42">
        <f t="shared" si="18"/>
        <v>0</v>
      </c>
      <c r="CU24" s="42">
        <f>CS24*'2'!F25</f>
        <v>0</v>
      </c>
      <c r="CV24" s="54"/>
      <c r="CW24" s="42">
        <f>$CV$4*'2'!N25</f>
        <v>0</v>
      </c>
      <c r="CX24" s="42">
        <f t="shared" si="19"/>
        <v>0</v>
      </c>
      <c r="CY24" s="42">
        <f>CS24*'2'!O25</f>
        <v>0</v>
      </c>
      <c r="CZ24" s="42">
        <f>CW24*'2'!O25</f>
        <v>0</v>
      </c>
      <c r="DA24" s="42">
        <f t="shared" si="20"/>
        <v>0</v>
      </c>
      <c r="DB24" s="42">
        <f>CS24*'2'!Q25</f>
        <v>0</v>
      </c>
      <c r="DC24" s="42">
        <f>CW24*'2'!Q25</f>
        <v>0</v>
      </c>
      <c r="DD24" s="42">
        <f t="shared" si="21"/>
        <v>0</v>
      </c>
      <c r="DE24" s="42">
        <f>CX24*'2'!BO25</f>
        <v>0</v>
      </c>
      <c r="DF24" s="42">
        <f>CX24*'2'!BN25</f>
        <v>0</v>
      </c>
      <c r="DG24" s="42">
        <f t="shared" si="22"/>
        <v>0</v>
      </c>
      <c r="DH24" s="42">
        <f t="shared" si="23"/>
        <v>0</v>
      </c>
      <c r="DI24" s="42">
        <f t="shared" si="24"/>
        <v>0</v>
      </c>
      <c r="DJ24" s="42">
        <f t="shared" si="25"/>
        <v>0</v>
      </c>
      <c r="DK24" s="38"/>
      <c r="DL24" s="42">
        <f t="shared" si="26"/>
        <v>0</v>
      </c>
      <c r="DM24" s="42">
        <f t="shared" si="27"/>
        <v>0</v>
      </c>
      <c r="DN24" s="42">
        <f t="shared" si="28"/>
        <v>0</v>
      </c>
      <c r="DO24" s="42">
        <f t="shared" si="29"/>
        <v>0</v>
      </c>
      <c r="DP24" s="42">
        <f t="shared" si="30"/>
        <v>0</v>
      </c>
      <c r="DQ24" s="42">
        <f t="shared" si="31"/>
        <v>0</v>
      </c>
      <c r="DR24" s="42">
        <f t="shared" si="32"/>
        <v>0</v>
      </c>
      <c r="DS24" s="42">
        <f t="shared" si="33"/>
        <v>0</v>
      </c>
      <c r="DT24" s="56">
        <f>DM24*'2'!BO25</f>
        <v>0</v>
      </c>
      <c r="DU24" s="56">
        <f>DM24*'2'!BN25</f>
        <v>0</v>
      </c>
    </row>
    <row r="25" spans="1:125">
      <c r="A25" s="11" t="s">
        <v>151</v>
      </c>
      <c r="B25" s="11" t="s">
        <v>17</v>
      </c>
      <c r="C25" s="42">
        <f>分析ｼｰﾄ!C30*'2'!C26+分析ｼｰﾄ!D30</f>
        <v>0</v>
      </c>
      <c r="D25" s="42">
        <f t="shared" si="0"/>
        <v>0</v>
      </c>
      <c r="E25" s="42">
        <f>分析ｼｰﾄ!C30+分析ｼｰﾄ!D30</f>
        <v>0</v>
      </c>
      <c r="F25" s="42">
        <f>$C25*'2'!BA26</f>
        <v>0</v>
      </c>
      <c r="G25" s="42">
        <f>$C25*'2'!BB26</f>
        <v>0</v>
      </c>
      <c r="H25" s="42">
        <f>$C25*'2'!BC26</f>
        <v>0</v>
      </c>
      <c r="I25" s="42">
        <f>$C25*'2'!BD26</f>
        <v>0</v>
      </c>
      <c r="J25" s="42">
        <f>$C25*'2'!BE26</f>
        <v>0</v>
      </c>
      <c r="K25" s="42">
        <f>$C25*'2'!BF26</f>
        <v>0</v>
      </c>
      <c r="L25" s="42">
        <f>$C25*'2'!BG26</f>
        <v>0</v>
      </c>
      <c r="M25" s="42">
        <f>$C25*'2'!BH26</f>
        <v>0</v>
      </c>
      <c r="N25" s="42">
        <f>$C25*'2'!BI26</f>
        <v>0</v>
      </c>
      <c r="O25" s="42">
        <f>$D25*'2'!BA26</f>
        <v>0</v>
      </c>
      <c r="P25" s="42">
        <f>$D25*'2'!BB26</f>
        <v>0</v>
      </c>
      <c r="Q25" s="42">
        <f>$D25*'2'!BC26</f>
        <v>0</v>
      </c>
      <c r="R25" s="42">
        <f>$D25*'2'!BD26</f>
        <v>0</v>
      </c>
      <c r="S25" s="42">
        <f>$D25*'2'!BE26</f>
        <v>0</v>
      </c>
      <c r="T25" s="42">
        <f>$D25*'2'!BF26</f>
        <v>0</v>
      </c>
      <c r="U25" s="42">
        <f>$D25*'2'!BG26</f>
        <v>0</v>
      </c>
      <c r="V25" s="42">
        <f>$D25*'2'!BH26</f>
        <v>0</v>
      </c>
      <c r="W25" s="42">
        <f>$D25*'2'!BI26</f>
        <v>0</v>
      </c>
      <c r="X25" s="42">
        <f t="shared" si="1"/>
        <v>0</v>
      </c>
      <c r="Y25" s="42">
        <v>0</v>
      </c>
      <c r="Z25" s="42">
        <f t="shared" si="11"/>
        <v>0</v>
      </c>
      <c r="AA25" s="42">
        <f>Y25*'2'!F26</f>
        <v>0</v>
      </c>
      <c r="AB25" s="37"/>
      <c r="AC25" s="42">
        <f>$AB$4*'2'!N26</f>
        <v>0</v>
      </c>
      <c r="AD25" s="42">
        <f t="shared" si="2"/>
        <v>0</v>
      </c>
      <c r="AE25" s="42">
        <f>Y25*'2'!O26</f>
        <v>0</v>
      </c>
      <c r="AF25" s="42">
        <f>AC25*'2'!O26</f>
        <v>0</v>
      </c>
      <c r="AG25" s="42">
        <f t="shared" si="12"/>
        <v>0</v>
      </c>
      <c r="AH25" s="42">
        <f>Y25*'2'!Q26</f>
        <v>0</v>
      </c>
      <c r="AI25" s="42">
        <f>AC25*'2'!Q26</f>
        <v>0</v>
      </c>
      <c r="AJ25" s="42">
        <f t="shared" si="3"/>
        <v>0</v>
      </c>
      <c r="AK25" s="42">
        <f>AD25*'2'!BO26</f>
        <v>0</v>
      </c>
      <c r="AL25" s="42">
        <f>AD25*'2'!BN26</f>
        <v>0</v>
      </c>
      <c r="AM25" s="42">
        <f>SUMIF(分析ｼｰﾄ!$M$9:$M$57,'3'!B25,分析ｼｰﾄ!$R$9:$R$57)</f>
        <v>0</v>
      </c>
      <c r="AN25" s="42">
        <f t="shared" si="4"/>
        <v>0</v>
      </c>
      <c r="AO25" s="42">
        <f>SUMIF(分析ｼｰﾄ!$M$9:$M$57,'3'!B25,分析ｼｰﾄ!$P$9:$P$57)</f>
        <v>0</v>
      </c>
      <c r="AP25" s="42">
        <f>$AM25*'2'!BA26</f>
        <v>0</v>
      </c>
      <c r="AQ25" s="42">
        <f>$AM25*'2'!BB26</f>
        <v>0</v>
      </c>
      <c r="AR25" s="42">
        <f>$AM25*'2'!BC26</f>
        <v>0</v>
      </c>
      <c r="AS25" s="42">
        <f>$AM25*'2'!BD26</f>
        <v>0</v>
      </c>
      <c r="AT25" s="42">
        <f>$AM25*'2'!BE26</f>
        <v>0</v>
      </c>
      <c r="AU25" s="42">
        <f>$AM25*'2'!BF26</f>
        <v>0</v>
      </c>
      <c r="AV25" s="42">
        <f>$AM25*'2'!BG26</f>
        <v>0</v>
      </c>
      <c r="AW25" s="42">
        <f>$AM25*'2'!BH26</f>
        <v>0</v>
      </c>
      <c r="AX25" s="42">
        <f>$AM25*'2'!BI26</f>
        <v>0</v>
      </c>
      <c r="AY25" s="42">
        <f>$AN25*'2'!BA26</f>
        <v>0</v>
      </c>
      <c r="AZ25" s="42">
        <f>$AN25*'2'!BB26</f>
        <v>0</v>
      </c>
      <c r="BA25" s="42">
        <f>$AN25*'2'!BC26</f>
        <v>0</v>
      </c>
      <c r="BB25" s="42">
        <f>$AN25*'2'!BD26</f>
        <v>0</v>
      </c>
      <c r="BC25" s="42">
        <f>$AN25*'2'!BE26</f>
        <v>0</v>
      </c>
      <c r="BD25" s="42">
        <f>$AN25*'2'!BF26</f>
        <v>0</v>
      </c>
      <c r="BE25" s="42">
        <f>$AN25*'2'!BG26</f>
        <v>0</v>
      </c>
      <c r="BF25" s="42">
        <f>$AN25*'2'!BH26</f>
        <v>0</v>
      </c>
      <c r="BG25" s="42">
        <f>$AN25*'2'!BI26</f>
        <v>0</v>
      </c>
      <c r="BH25" s="42">
        <f t="shared" si="5"/>
        <v>0</v>
      </c>
      <c r="BI25" s="42">
        <v>0</v>
      </c>
      <c r="BJ25" s="42">
        <f t="shared" si="6"/>
        <v>0</v>
      </c>
      <c r="BK25" s="42">
        <f>BI25*'2'!F26</f>
        <v>0</v>
      </c>
      <c r="BL25" s="38"/>
      <c r="BM25" s="42">
        <f>$BL$4*'2'!N26</f>
        <v>0</v>
      </c>
      <c r="BN25" s="42">
        <f t="shared" si="13"/>
        <v>0</v>
      </c>
      <c r="BO25" s="42">
        <f>BI25*'2'!O26</f>
        <v>0</v>
      </c>
      <c r="BP25" s="42">
        <f>BM25*'2'!O26</f>
        <v>0</v>
      </c>
      <c r="BQ25" s="42">
        <f t="shared" si="14"/>
        <v>0</v>
      </c>
      <c r="BR25" s="42">
        <f>BI25*'2'!Q26</f>
        <v>0</v>
      </c>
      <c r="BS25" s="42">
        <f>BM25*'2'!Q26</f>
        <v>0</v>
      </c>
      <c r="BT25" s="42">
        <f t="shared" si="15"/>
        <v>0</v>
      </c>
      <c r="BU25" s="42">
        <f>BN25*'2'!BO26</f>
        <v>0</v>
      </c>
      <c r="BV25" s="42">
        <f>BN25*'2'!BN26</f>
        <v>0</v>
      </c>
      <c r="BW25" s="42">
        <f>SUMIF(分析ｼｰﾄ!$M$58:$M$119,B25,分析ｼｰﾄ!$R$58:$R$119)</f>
        <v>0</v>
      </c>
      <c r="BX25" s="42">
        <f t="shared" si="16"/>
        <v>0</v>
      </c>
      <c r="BY25" s="42">
        <f>SUMIF(分析ｼｰﾄ!$M$58:$M$119,B25,分析ｼｰﾄ!$N$58:$N$119)</f>
        <v>0</v>
      </c>
      <c r="BZ25" s="42">
        <f>$BW25*'2'!BA26</f>
        <v>0</v>
      </c>
      <c r="CA25" s="42">
        <f>$BW25*'2'!BB26</f>
        <v>0</v>
      </c>
      <c r="CB25" s="42">
        <f>$BW25*'2'!BC26</f>
        <v>0</v>
      </c>
      <c r="CC25" s="42">
        <f>$BW25*'2'!BD26</f>
        <v>0</v>
      </c>
      <c r="CD25" s="42">
        <f>$BW25*'2'!BE26</f>
        <v>0</v>
      </c>
      <c r="CE25" s="42">
        <f>$BW25*'2'!BF26</f>
        <v>0</v>
      </c>
      <c r="CF25" s="42">
        <f>$BW25*'2'!BG26</f>
        <v>0</v>
      </c>
      <c r="CG25" s="42">
        <f>$BW25*'2'!BH26</f>
        <v>0</v>
      </c>
      <c r="CH25" s="42">
        <f>$BW25*'2'!BI26</f>
        <v>0</v>
      </c>
      <c r="CI25" s="42">
        <f>$BX25*'2'!BA26</f>
        <v>0</v>
      </c>
      <c r="CJ25" s="42">
        <f>$BX25*'2'!BB26</f>
        <v>0</v>
      </c>
      <c r="CK25" s="42">
        <f>$BX25*'2'!BC26</f>
        <v>0</v>
      </c>
      <c r="CL25" s="42">
        <f>$BX25*'2'!BD26</f>
        <v>0</v>
      </c>
      <c r="CM25" s="42">
        <f>$BX25*'2'!BE26</f>
        <v>0</v>
      </c>
      <c r="CN25" s="42">
        <f>$BX25*'2'!BF26</f>
        <v>0</v>
      </c>
      <c r="CO25" s="42">
        <f>$BX25*'2'!BG26</f>
        <v>0</v>
      </c>
      <c r="CP25" s="42">
        <f>$BX25*'2'!BH26</f>
        <v>0</v>
      </c>
      <c r="CQ25" s="42">
        <f>$BX25*'2'!BI26</f>
        <v>0</v>
      </c>
      <c r="CR25" s="42">
        <f t="shared" si="17"/>
        <v>0</v>
      </c>
      <c r="CS25" s="42">
        <v>0</v>
      </c>
      <c r="CT25" s="42">
        <f t="shared" si="18"/>
        <v>0</v>
      </c>
      <c r="CU25" s="42">
        <f>CS25*'2'!F26</f>
        <v>0</v>
      </c>
      <c r="CV25" s="54"/>
      <c r="CW25" s="42">
        <f>$CV$4*'2'!N26</f>
        <v>0</v>
      </c>
      <c r="CX25" s="42">
        <f t="shared" si="19"/>
        <v>0</v>
      </c>
      <c r="CY25" s="42">
        <f>CS25*'2'!O26</f>
        <v>0</v>
      </c>
      <c r="CZ25" s="42">
        <f>CW25*'2'!O26</f>
        <v>0</v>
      </c>
      <c r="DA25" s="42">
        <f t="shared" si="20"/>
        <v>0</v>
      </c>
      <c r="DB25" s="42">
        <f>CS25*'2'!Q26</f>
        <v>0</v>
      </c>
      <c r="DC25" s="42">
        <f>CW25*'2'!Q26</f>
        <v>0</v>
      </c>
      <c r="DD25" s="42">
        <f t="shared" si="21"/>
        <v>0</v>
      </c>
      <c r="DE25" s="42">
        <f>CX25*'2'!BO26</f>
        <v>0</v>
      </c>
      <c r="DF25" s="42">
        <f>CX25*'2'!BN26</f>
        <v>0</v>
      </c>
      <c r="DG25" s="42">
        <f t="shared" si="22"/>
        <v>0</v>
      </c>
      <c r="DH25" s="42">
        <f t="shared" si="23"/>
        <v>0</v>
      </c>
      <c r="DI25" s="42">
        <f t="shared" si="24"/>
        <v>0</v>
      </c>
      <c r="DJ25" s="42">
        <f t="shared" si="25"/>
        <v>0</v>
      </c>
      <c r="DK25" s="38"/>
      <c r="DL25" s="42">
        <f t="shared" si="26"/>
        <v>0</v>
      </c>
      <c r="DM25" s="42">
        <f t="shared" si="27"/>
        <v>0</v>
      </c>
      <c r="DN25" s="42">
        <f t="shared" si="28"/>
        <v>0</v>
      </c>
      <c r="DO25" s="42">
        <f t="shared" si="29"/>
        <v>0</v>
      </c>
      <c r="DP25" s="42">
        <f t="shared" si="30"/>
        <v>0</v>
      </c>
      <c r="DQ25" s="42">
        <f t="shared" si="31"/>
        <v>0</v>
      </c>
      <c r="DR25" s="42">
        <f t="shared" si="32"/>
        <v>0</v>
      </c>
      <c r="DS25" s="42">
        <f t="shared" si="33"/>
        <v>0</v>
      </c>
      <c r="DT25" s="56">
        <f>DM25*'2'!BO26</f>
        <v>0</v>
      </c>
      <c r="DU25" s="56">
        <f>DM25*'2'!BN26</f>
        <v>0</v>
      </c>
    </row>
    <row r="26" spans="1:125">
      <c r="A26" s="11" t="s">
        <v>152</v>
      </c>
      <c r="B26" s="11" t="s">
        <v>18</v>
      </c>
      <c r="C26" s="42">
        <f>分析ｼｰﾄ!C31*'2'!C27+分析ｼｰﾄ!D31</f>
        <v>0</v>
      </c>
      <c r="D26" s="42">
        <f t="shared" si="0"/>
        <v>0</v>
      </c>
      <c r="E26" s="42">
        <f>分析ｼｰﾄ!C31+分析ｼｰﾄ!D31</f>
        <v>0</v>
      </c>
      <c r="F26" s="42">
        <f>$C26*'2'!BA27</f>
        <v>0</v>
      </c>
      <c r="G26" s="42">
        <f>$C26*'2'!BB27</f>
        <v>0</v>
      </c>
      <c r="H26" s="42">
        <f>$C26*'2'!BC27</f>
        <v>0</v>
      </c>
      <c r="I26" s="42">
        <f>$C26*'2'!BD27</f>
        <v>0</v>
      </c>
      <c r="J26" s="42">
        <f>$C26*'2'!BE27</f>
        <v>0</v>
      </c>
      <c r="K26" s="42">
        <f>$C26*'2'!BF27</f>
        <v>0</v>
      </c>
      <c r="L26" s="42">
        <f>$C26*'2'!BG27</f>
        <v>0</v>
      </c>
      <c r="M26" s="42">
        <f>$C26*'2'!BH27</f>
        <v>0</v>
      </c>
      <c r="N26" s="42">
        <f>$C26*'2'!BI27</f>
        <v>0</v>
      </c>
      <c r="O26" s="42">
        <f>$D26*'2'!BA27</f>
        <v>0</v>
      </c>
      <c r="P26" s="42">
        <f>$D26*'2'!BB27</f>
        <v>0</v>
      </c>
      <c r="Q26" s="42">
        <f>$D26*'2'!BC27</f>
        <v>0</v>
      </c>
      <c r="R26" s="42">
        <f>$D26*'2'!BD27</f>
        <v>0</v>
      </c>
      <c r="S26" s="42">
        <f>$D26*'2'!BE27</f>
        <v>0</v>
      </c>
      <c r="T26" s="42">
        <f>$D26*'2'!BF27</f>
        <v>0</v>
      </c>
      <c r="U26" s="42">
        <f>$D26*'2'!BG27</f>
        <v>0</v>
      </c>
      <c r="V26" s="42">
        <f>$D26*'2'!BH27</f>
        <v>0</v>
      </c>
      <c r="W26" s="42">
        <f>$D26*'2'!BI27</f>
        <v>0</v>
      </c>
      <c r="X26" s="42">
        <f t="shared" si="1"/>
        <v>0</v>
      </c>
      <c r="Y26" s="42">
        <v>0</v>
      </c>
      <c r="Z26" s="42">
        <f t="shared" si="11"/>
        <v>0</v>
      </c>
      <c r="AA26" s="42">
        <f>Y26*'2'!F27</f>
        <v>0</v>
      </c>
      <c r="AB26" s="37"/>
      <c r="AC26" s="42">
        <f>$AB$4*'2'!N27</f>
        <v>0</v>
      </c>
      <c r="AD26" s="42">
        <f t="shared" si="2"/>
        <v>0</v>
      </c>
      <c r="AE26" s="42">
        <f>Y26*'2'!O27</f>
        <v>0</v>
      </c>
      <c r="AF26" s="42">
        <f>AC26*'2'!O27</f>
        <v>0</v>
      </c>
      <c r="AG26" s="42">
        <f t="shared" si="12"/>
        <v>0</v>
      </c>
      <c r="AH26" s="42">
        <f>Y26*'2'!Q27</f>
        <v>0</v>
      </c>
      <c r="AI26" s="42">
        <f>AC26*'2'!Q27</f>
        <v>0</v>
      </c>
      <c r="AJ26" s="42">
        <f t="shared" si="3"/>
        <v>0</v>
      </c>
      <c r="AK26" s="42">
        <f>AD26*'2'!BO27</f>
        <v>0</v>
      </c>
      <c r="AL26" s="42">
        <f>AD26*'2'!BN27</f>
        <v>0</v>
      </c>
      <c r="AM26" s="42">
        <f>SUMIF(分析ｼｰﾄ!$M$9:$M$57,'3'!B26,分析ｼｰﾄ!$R$9:$R$57)</f>
        <v>0</v>
      </c>
      <c r="AN26" s="42">
        <f t="shared" si="4"/>
        <v>0</v>
      </c>
      <c r="AO26" s="42">
        <f>SUMIF(分析ｼｰﾄ!$M$9:$M$57,'3'!B26,分析ｼｰﾄ!$P$9:$P$57)</f>
        <v>0</v>
      </c>
      <c r="AP26" s="42">
        <f>$AM26*'2'!BA27</f>
        <v>0</v>
      </c>
      <c r="AQ26" s="42">
        <f>$AM26*'2'!BB27</f>
        <v>0</v>
      </c>
      <c r="AR26" s="42">
        <f>$AM26*'2'!BC27</f>
        <v>0</v>
      </c>
      <c r="AS26" s="42">
        <f>$AM26*'2'!BD27</f>
        <v>0</v>
      </c>
      <c r="AT26" s="42">
        <f>$AM26*'2'!BE27</f>
        <v>0</v>
      </c>
      <c r="AU26" s="42">
        <f>$AM26*'2'!BF27</f>
        <v>0</v>
      </c>
      <c r="AV26" s="42">
        <f>$AM26*'2'!BG27</f>
        <v>0</v>
      </c>
      <c r="AW26" s="42">
        <f>$AM26*'2'!BH27</f>
        <v>0</v>
      </c>
      <c r="AX26" s="42">
        <f>$AM26*'2'!BI27</f>
        <v>0</v>
      </c>
      <c r="AY26" s="42">
        <f>$AN26*'2'!BA27</f>
        <v>0</v>
      </c>
      <c r="AZ26" s="42">
        <f>$AN26*'2'!BB27</f>
        <v>0</v>
      </c>
      <c r="BA26" s="42">
        <f>$AN26*'2'!BC27</f>
        <v>0</v>
      </c>
      <c r="BB26" s="42">
        <f>$AN26*'2'!BD27</f>
        <v>0</v>
      </c>
      <c r="BC26" s="42">
        <f>$AN26*'2'!BE27</f>
        <v>0</v>
      </c>
      <c r="BD26" s="42">
        <f>$AN26*'2'!BF27</f>
        <v>0</v>
      </c>
      <c r="BE26" s="42">
        <f>$AN26*'2'!BG27</f>
        <v>0</v>
      </c>
      <c r="BF26" s="42">
        <f>$AN26*'2'!BH27</f>
        <v>0</v>
      </c>
      <c r="BG26" s="42">
        <f>$AN26*'2'!BI27</f>
        <v>0</v>
      </c>
      <c r="BH26" s="42">
        <f t="shared" si="5"/>
        <v>0</v>
      </c>
      <c r="BI26" s="42">
        <v>0</v>
      </c>
      <c r="BJ26" s="42">
        <f t="shared" si="6"/>
        <v>0</v>
      </c>
      <c r="BK26" s="42">
        <f>BI26*'2'!F27</f>
        <v>0</v>
      </c>
      <c r="BL26" s="38"/>
      <c r="BM26" s="42">
        <f>$BL$4*'2'!N27</f>
        <v>0</v>
      </c>
      <c r="BN26" s="42">
        <f t="shared" si="13"/>
        <v>0</v>
      </c>
      <c r="BO26" s="42">
        <f>BI26*'2'!O27</f>
        <v>0</v>
      </c>
      <c r="BP26" s="42">
        <f>BM26*'2'!O27</f>
        <v>0</v>
      </c>
      <c r="BQ26" s="42">
        <f t="shared" si="14"/>
        <v>0</v>
      </c>
      <c r="BR26" s="42">
        <f>BI26*'2'!Q27</f>
        <v>0</v>
      </c>
      <c r="BS26" s="42">
        <f>BM26*'2'!Q27</f>
        <v>0</v>
      </c>
      <c r="BT26" s="42">
        <f t="shared" si="15"/>
        <v>0</v>
      </c>
      <c r="BU26" s="42">
        <f>BN26*'2'!BO27</f>
        <v>0</v>
      </c>
      <c r="BV26" s="42">
        <f>BN26*'2'!BN27</f>
        <v>0</v>
      </c>
      <c r="BW26" s="42">
        <f>SUMIF(分析ｼｰﾄ!$M$58:$M$119,B26,分析ｼｰﾄ!$R$58:$R$119)</f>
        <v>0</v>
      </c>
      <c r="BX26" s="42">
        <f t="shared" si="16"/>
        <v>0</v>
      </c>
      <c r="BY26" s="42">
        <f>SUMIF(分析ｼｰﾄ!$M$58:$M$119,B26,分析ｼｰﾄ!$N$58:$N$119)</f>
        <v>0</v>
      </c>
      <c r="BZ26" s="42">
        <f>$BW26*'2'!BA27</f>
        <v>0</v>
      </c>
      <c r="CA26" s="42">
        <f>$BW26*'2'!BB27</f>
        <v>0</v>
      </c>
      <c r="CB26" s="42">
        <f>$BW26*'2'!BC27</f>
        <v>0</v>
      </c>
      <c r="CC26" s="42">
        <f>$BW26*'2'!BD27</f>
        <v>0</v>
      </c>
      <c r="CD26" s="42">
        <f>$BW26*'2'!BE27</f>
        <v>0</v>
      </c>
      <c r="CE26" s="42">
        <f>$BW26*'2'!BF27</f>
        <v>0</v>
      </c>
      <c r="CF26" s="42">
        <f>$BW26*'2'!BG27</f>
        <v>0</v>
      </c>
      <c r="CG26" s="42">
        <f>$BW26*'2'!BH27</f>
        <v>0</v>
      </c>
      <c r="CH26" s="42">
        <f>$BW26*'2'!BI27</f>
        <v>0</v>
      </c>
      <c r="CI26" s="42">
        <f>$BX26*'2'!BA27</f>
        <v>0</v>
      </c>
      <c r="CJ26" s="42">
        <f>$BX26*'2'!BB27</f>
        <v>0</v>
      </c>
      <c r="CK26" s="42">
        <f>$BX26*'2'!BC27</f>
        <v>0</v>
      </c>
      <c r="CL26" s="42">
        <f>$BX26*'2'!BD27</f>
        <v>0</v>
      </c>
      <c r="CM26" s="42">
        <f>$BX26*'2'!BE27</f>
        <v>0</v>
      </c>
      <c r="CN26" s="42">
        <f>$BX26*'2'!BF27</f>
        <v>0</v>
      </c>
      <c r="CO26" s="42">
        <f>$BX26*'2'!BG27</f>
        <v>0</v>
      </c>
      <c r="CP26" s="42">
        <f>$BX26*'2'!BH27</f>
        <v>0</v>
      </c>
      <c r="CQ26" s="42">
        <f>$BX26*'2'!BI27</f>
        <v>0</v>
      </c>
      <c r="CR26" s="42">
        <f t="shared" si="17"/>
        <v>0</v>
      </c>
      <c r="CS26" s="42">
        <v>0</v>
      </c>
      <c r="CT26" s="42">
        <f t="shared" si="18"/>
        <v>0</v>
      </c>
      <c r="CU26" s="42">
        <f>CS26*'2'!F27</f>
        <v>0</v>
      </c>
      <c r="CV26" s="54"/>
      <c r="CW26" s="42">
        <f>$CV$4*'2'!N27</f>
        <v>0</v>
      </c>
      <c r="CX26" s="42">
        <f t="shared" si="19"/>
        <v>0</v>
      </c>
      <c r="CY26" s="42">
        <f>CS26*'2'!O27</f>
        <v>0</v>
      </c>
      <c r="CZ26" s="42">
        <f>CW26*'2'!O27</f>
        <v>0</v>
      </c>
      <c r="DA26" s="42">
        <f t="shared" si="20"/>
        <v>0</v>
      </c>
      <c r="DB26" s="42">
        <f>CS26*'2'!Q27</f>
        <v>0</v>
      </c>
      <c r="DC26" s="42">
        <f>CW26*'2'!Q27</f>
        <v>0</v>
      </c>
      <c r="DD26" s="42">
        <f t="shared" si="21"/>
        <v>0</v>
      </c>
      <c r="DE26" s="42">
        <f>CX26*'2'!BO27</f>
        <v>0</v>
      </c>
      <c r="DF26" s="42">
        <f>CX26*'2'!BN27</f>
        <v>0</v>
      </c>
      <c r="DG26" s="42">
        <f t="shared" si="22"/>
        <v>0</v>
      </c>
      <c r="DH26" s="42">
        <f t="shared" si="23"/>
        <v>0</v>
      </c>
      <c r="DI26" s="42">
        <f t="shared" si="24"/>
        <v>0</v>
      </c>
      <c r="DJ26" s="42">
        <f t="shared" si="25"/>
        <v>0</v>
      </c>
      <c r="DK26" s="38"/>
      <c r="DL26" s="42">
        <f t="shared" si="26"/>
        <v>0</v>
      </c>
      <c r="DM26" s="42">
        <f t="shared" si="27"/>
        <v>0</v>
      </c>
      <c r="DN26" s="42">
        <f t="shared" si="28"/>
        <v>0</v>
      </c>
      <c r="DO26" s="42">
        <f t="shared" si="29"/>
        <v>0</v>
      </c>
      <c r="DP26" s="42">
        <f t="shared" si="30"/>
        <v>0</v>
      </c>
      <c r="DQ26" s="42">
        <f t="shared" si="31"/>
        <v>0</v>
      </c>
      <c r="DR26" s="42">
        <f t="shared" si="32"/>
        <v>0</v>
      </c>
      <c r="DS26" s="42">
        <f t="shared" si="33"/>
        <v>0</v>
      </c>
      <c r="DT26" s="56">
        <f>DM26*'2'!BO27</f>
        <v>0</v>
      </c>
      <c r="DU26" s="56">
        <f>DM26*'2'!BN27</f>
        <v>0</v>
      </c>
    </row>
    <row r="27" spans="1:125">
      <c r="A27" s="11" t="s">
        <v>153</v>
      </c>
      <c r="B27" s="11" t="s">
        <v>19</v>
      </c>
      <c r="C27" s="42">
        <f>分析ｼｰﾄ!C32*'2'!C28+分析ｼｰﾄ!D32</f>
        <v>0</v>
      </c>
      <c r="D27" s="42">
        <f t="shared" si="0"/>
        <v>0</v>
      </c>
      <c r="E27" s="42">
        <f>分析ｼｰﾄ!C32+分析ｼｰﾄ!D32</f>
        <v>0</v>
      </c>
      <c r="F27" s="42">
        <f>$C27*'2'!BA28</f>
        <v>0</v>
      </c>
      <c r="G27" s="42">
        <f>$C27*'2'!BB28</f>
        <v>0</v>
      </c>
      <c r="H27" s="42">
        <f>$C27*'2'!BC28</f>
        <v>0</v>
      </c>
      <c r="I27" s="42">
        <f>$C27*'2'!BD28</f>
        <v>0</v>
      </c>
      <c r="J27" s="42">
        <f>$C27*'2'!BE28</f>
        <v>0</v>
      </c>
      <c r="K27" s="42">
        <f>$C27*'2'!BF28</f>
        <v>0</v>
      </c>
      <c r="L27" s="42">
        <f>$C27*'2'!BG28</f>
        <v>0</v>
      </c>
      <c r="M27" s="42">
        <f>$C27*'2'!BH28</f>
        <v>0</v>
      </c>
      <c r="N27" s="42">
        <f>$C27*'2'!BI28</f>
        <v>0</v>
      </c>
      <c r="O27" s="42">
        <f>$D27*'2'!BA28</f>
        <v>0</v>
      </c>
      <c r="P27" s="42">
        <f>$D27*'2'!BB28</f>
        <v>0</v>
      </c>
      <c r="Q27" s="42">
        <f>$D27*'2'!BC28</f>
        <v>0</v>
      </c>
      <c r="R27" s="42">
        <f>$D27*'2'!BD28</f>
        <v>0</v>
      </c>
      <c r="S27" s="42">
        <f>$D27*'2'!BE28</f>
        <v>0</v>
      </c>
      <c r="T27" s="42">
        <f>$D27*'2'!BF28</f>
        <v>0</v>
      </c>
      <c r="U27" s="42">
        <f>$D27*'2'!BG28</f>
        <v>0</v>
      </c>
      <c r="V27" s="42">
        <f>$D27*'2'!BH28</f>
        <v>0</v>
      </c>
      <c r="W27" s="42">
        <f>$D27*'2'!BI28</f>
        <v>0</v>
      </c>
      <c r="X27" s="42">
        <f t="shared" si="1"/>
        <v>0</v>
      </c>
      <c r="Y27" s="42">
        <v>0</v>
      </c>
      <c r="Z27" s="42">
        <f t="shared" si="11"/>
        <v>0</v>
      </c>
      <c r="AA27" s="42">
        <f>Y27*'2'!F28</f>
        <v>0</v>
      </c>
      <c r="AB27" s="37"/>
      <c r="AC27" s="42">
        <f>$AB$4*'2'!N28</f>
        <v>0</v>
      </c>
      <c r="AD27" s="42">
        <f t="shared" si="2"/>
        <v>0</v>
      </c>
      <c r="AE27" s="42">
        <f>Y27*'2'!O28</f>
        <v>0</v>
      </c>
      <c r="AF27" s="42">
        <f>AC27*'2'!O28</f>
        <v>0</v>
      </c>
      <c r="AG27" s="42">
        <f t="shared" si="12"/>
        <v>0</v>
      </c>
      <c r="AH27" s="42">
        <f>Y27*'2'!Q28</f>
        <v>0</v>
      </c>
      <c r="AI27" s="42">
        <f>AC27*'2'!Q28</f>
        <v>0</v>
      </c>
      <c r="AJ27" s="42">
        <f t="shared" si="3"/>
        <v>0</v>
      </c>
      <c r="AK27" s="42">
        <f>AD27*'2'!BO28</f>
        <v>0</v>
      </c>
      <c r="AL27" s="42">
        <f>AD27*'2'!BN28</f>
        <v>0</v>
      </c>
      <c r="AM27" s="42">
        <f>SUMIF(分析ｼｰﾄ!$M$9:$M$57,'3'!B27,分析ｼｰﾄ!$R$9:$R$57)</f>
        <v>0</v>
      </c>
      <c r="AN27" s="42">
        <f t="shared" si="4"/>
        <v>0</v>
      </c>
      <c r="AO27" s="42">
        <f>SUMIF(分析ｼｰﾄ!$M$9:$M$57,'3'!B27,分析ｼｰﾄ!$P$9:$P$57)</f>
        <v>0</v>
      </c>
      <c r="AP27" s="42">
        <f>$AM27*'2'!BA28</f>
        <v>0</v>
      </c>
      <c r="AQ27" s="42">
        <f>$AM27*'2'!BB28</f>
        <v>0</v>
      </c>
      <c r="AR27" s="42">
        <f>$AM27*'2'!BC28</f>
        <v>0</v>
      </c>
      <c r="AS27" s="42">
        <f>$AM27*'2'!BD28</f>
        <v>0</v>
      </c>
      <c r="AT27" s="42">
        <f>$AM27*'2'!BE28</f>
        <v>0</v>
      </c>
      <c r="AU27" s="42">
        <f>$AM27*'2'!BF28</f>
        <v>0</v>
      </c>
      <c r="AV27" s="42">
        <f>$AM27*'2'!BG28</f>
        <v>0</v>
      </c>
      <c r="AW27" s="42">
        <f>$AM27*'2'!BH28</f>
        <v>0</v>
      </c>
      <c r="AX27" s="42">
        <f>$AM27*'2'!BI28</f>
        <v>0</v>
      </c>
      <c r="AY27" s="42">
        <f>$AN27*'2'!BA28</f>
        <v>0</v>
      </c>
      <c r="AZ27" s="42">
        <f>$AN27*'2'!BB28</f>
        <v>0</v>
      </c>
      <c r="BA27" s="42">
        <f>$AN27*'2'!BC28</f>
        <v>0</v>
      </c>
      <c r="BB27" s="42">
        <f>$AN27*'2'!BD28</f>
        <v>0</v>
      </c>
      <c r="BC27" s="42">
        <f>$AN27*'2'!BE28</f>
        <v>0</v>
      </c>
      <c r="BD27" s="42">
        <f>$AN27*'2'!BF28</f>
        <v>0</v>
      </c>
      <c r="BE27" s="42">
        <f>$AN27*'2'!BG28</f>
        <v>0</v>
      </c>
      <c r="BF27" s="42">
        <f>$AN27*'2'!BH28</f>
        <v>0</v>
      </c>
      <c r="BG27" s="42">
        <f>$AN27*'2'!BI28</f>
        <v>0</v>
      </c>
      <c r="BH27" s="42">
        <f t="shared" si="5"/>
        <v>0</v>
      </c>
      <c r="BI27" s="42">
        <v>0</v>
      </c>
      <c r="BJ27" s="42">
        <f t="shared" si="6"/>
        <v>0</v>
      </c>
      <c r="BK27" s="42">
        <f>BI27*'2'!F28</f>
        <v>0</v>
      </c>
      <c r="BL27" s="38"/>
      <c r="BM27" s="42">
        <f>$BL$4*'2'!N28</f>
        <v>0</v>
      </c>
      <c r="BN27" s="42">
        <f t="shared" si="13"/>
        <v>0</v>
      </c>
      <c r="BO27" s="42">
        <f>BI27*'2'!O28</f>
        <v>0</v>
      </c>
      <c r="BP27" s="42">
        <f>BM27*'2'!O28</f>
        <v>0</v>
      </c>
      <c r="BQ27" s="42">
        <f t="shared" si="14"/>
        <v>0</v>
      </c>
      <c r="BR27" s="42">
        <f>BI27*'2'!Q28</f>
        <v>0</v>
      </c>
      <c r="BS27" s="42">
        <f>BM27*'2'!Q28</f>
        <v>0</v>
      </c>
      <c r="BT27" s="42">
        <f t="shared" si="15"/>
        <v>0</v>
      </c>
      <c r="BU27" s="42">
        <f>BN27*'2'!BO28</f>
        <v>0</v>
      </c>
      <c r="BV27" s="42">
        <f>BN27*'2'!BN28</f>
        <v>0</v>
      </c>
      <c r="BW27" s="42">
        <f>SUMIF(分析ｼｰﾄ!$M$58:$M$119,B27,分析ｼｰﾄ!$R$58:$R$119)</f>
        <v>0</v>
      </c>
      <c r="BX27" s="42">
        <f t="shared" si="16"/>
        <v>0</v>
      </c>
      <c r="BY27" s="42">
        <f>SUMIF(分析ｼｰﾄ!$M$58:$M$119,B27,分析ｼｰﾄ!$N$58:$N$119)</f>
        <v>0</v>
      </c>
      <c r="BZ27" s="42">
        <f>$BW27*'2'!BA28</f>
        <v>0</v>
      </c>
      <c r="CA27" s="42">
        <f>$BW27*'2'!BB28</f>
        <v>0</v>
      </c>
      <c r="CB27" s="42">
        <f>$BW27*'2'!BC28</f>
        <v>0</v>
      </c>
      <c r="CC27" s="42">
        <f>$BW27*'2'!BD28</f>
        <v>0</v>
      </c>
      <c r="CD27" s="42">
        <f>$BW27*'2'!BE28</f>
        <v>0</v>
      </c>
      <c r="CE27" s="42">
        <f>$BW27*'2'!BF28</f>
        <v>0</v>
      </c>
      <c r="CF27" s="42">
        <f>$BW27*'2'!BG28</f>
        <v>0</v>
      </c>
      <c r="CG27" s="42">
        <f>$BW27*'2'!BH28</f>
        <v>0</v>
      </c>
      <c r="CH27" s="42">
        <f>$BW27*'2'!BI28</f>
        <v>0</v>
      </c>
      <c r="CI27" s="42">
        <f>$BX27*'2'!BA28</f>
        <v>0</v>
      </c>
      <c r="CJ27" s="42">
        <f>$BX27*'2'!BB28</f>
        <v>0</v>
      </c>
      <c r="CK27" s="42">
        <f>$BX27*'2'!BC28</f>
        <v>0</v>
      </c>
      <c r="CL27" s="42">
        <f>$BX27*'2'!BD28</f>
        <v>0</v>
      </c>
      <c r="CM27" s="42">
        <f>$BX27*'2'!BE28</f>
        <v>0</v>
      </c>
      <c r="CN27" s="42">
        <f>$BX27*'2'!BF28</f>
        <v>0</v>
      </c>
      <c r="CO27" s="42">
        <f>$BX27*'2'!BG28</f>
        <v>0</v>
      </c>
      <c r="CP27" s="42">
        <f>$BX27*'2'!BH28</f>
        <v>0</v>
      </c>
      <c r="CQ27" s="42">
        <f>$BX27*'2'!BI28</f>
        <v>0</v>
      </c>
      <c r="CR27" s="42">
        <f t="shared" si="17"/>
        <v>0</v>
      </c>
      <c r="CS27" s="42">
        <v>0</v>
      </c>
      <c r="CT27" s="42">
        <f t="shared" si="18"/>
        <v>0</v>
      </c>
      <c r="CU27" s="42">
        <f>CS27*'2'!F28</f>
        <v>0</v>
      </c>
      <c r="CV27" s="54"/>
      <c r="CW27" s="42">
        <f>$CV$4*'2'!N28</f>
        <v>0</v>
      </c>
      <c r="CX27" s="42">
        <f t="shared" si="19"/>
        <v>0</v>
      </c>
      <c r="CY27" s="42">
        <f>CS27*'2'!O28</f>
        <v>0</v>
      </c>
      <c r="CZ27" s="42">
        <f>CW27*'2'!O28</f>
        <v>0</v>
      </c>
      <c r="DA27" s="42">
        <f t="shared" si="20"/>
        <v>0</v>
      </c>
      <c r="DB27" s="42">
        <f>CS27*'2'!Q28</f>
        <v>0</v>
      </c>
      <c r="DC27" s="42">
        <f>CW27*'2'!Q28</f>
        <v>0</v>
      </c>
      <c r="DD27" s="42">
        <f t="shared" si="21"/>
        <v>0</v>
      </c>
      <c r="DE27" s="42">
        <f>CX27*'2'!BO28</f>
        <v>0</v>
      </c>
      <c r="DF27" s="42">
        <f>CX27*'2'!BN28</f>
        <v>0</v>
      </c>
      <c r="DG27" s="42">
        <f t="shared" si="22"/>
        <v>0</v>
      </c>
      <c r="DH27" s="42">
        <f t="shared" si="23"/>
        <v>0</v>
      </c>
      <c r="DI27" s="42">
        <f t="shared" si="24"/>
        <v>0</v>
      </c>
      <c r="DJ27" s="42">
        <f t="shared" si="25"/>
        <v>0</v>
      </c>
      <c r="DK27" s="38"/>
      <c r="DL27" s="42">
        <f t="shared" si="26"/>
        <v>0</v>
      </c>
      <c r="DM27" s="42">
        <f t="shared" si="27"/>
        <v>0</v>
      </c>
      <c r="DN27" s="42">
        <f t="shared" si="28"/>
        <v>0</v>
      </c>
      <c r="DO27" s="42">
        <f t="shared" si="29"/>
        <v>0</v>
      </c>
      <c r="DP27" s="42">
        <f t="shared" si="30"/>
        <v>0</v>
      </c>
      <c r="DQ27" s="42">
        <f t="shared" si="31"/>
        <v>0</v>
      </c>
      <c r="DR27" s="42">
        <f t="shared" si="32"/>
        <v>0</v>
      </c>
      <c r="DS27" s="42">
        <f t="shared" si="33"/>
        <v>0</v>
      </c>
      <c r="DT27" s="56">
        <f>DM27*'2'!BO28</f>
        <v>0</v>
      </c>
      <c r="DU27" s="56">
        <f>DM27*'2'!BN28</f>
        <v>0</v>
      </c>
    </row>
    <row r="28" spans="1:125">
      <c r="A28" s="11" t="s">
        <v>154</v>
      </c>
      <c r="B28" s="11" t="s">
        <v>20</v>
      </c>
      <c r="C28" s="42">
        <f>分析ｼｰﾄ!C33*'2'!C29+分析ｼｰﾄ!D33</f>
        <v>0</v>
      </c>
      <c r="D28" s="42">
        <f t="shared" si="0"/>
        <v>0</v>
      </c>
      <c r="E28" s="42">
        <f>分析ｼｰﾄ!C33+分析ｼｰﾄ!D33</f>
        <v>0</v>
      </c>
      <c r="F28" s="55"/>
      <c r="G28" s="55"/>
      <c r="H28" s="42">
        <f>$C28*'2'!BC29</f>
        <v>0</v>
      </c>
      <c r="I28" s="42">
        <f>$C28*'2'!BD29</f>
        <v>0</v>
      </c>
      <c r="J28" s="42">
        <f>$C28*'2'!BE29</f>
        <v>0</v>
      </c>
      <c r="K28" s="42">
        <f>$C28*'2'!BF29</f>
        <v>0</v>
      </c>
      <c r="L28" s="42">
        <f>$C28*'2'!BG29</f>
        <v>0</v>
      </c>
      <c r="M28" s="42">
        <f>$C28*'2'!BH29</f>
        <v>0</v>
      </c>
      <c r="N28" s="42">
        <f>$C28*'2'!BI29</f>
        <v>0</v>
      </c>
      <c r="O28" s="55"/>
      <c r="P28" s="55"/>
      <c r="Q28" s="42">
        <f>$D28*'2'!BC29</f>
        <v>0</v>
      </c>
      <c r="R28" s="42">
        <f>$D28*'2'!BD29</f>
        <v>0</v>
      </c>
      <c r="S28" s="42">
        <f>$D28*'2'!BE29</f>
        <v>0</v>
      </c>
      <c r="T28" s="42">
        <f>$D28*'2'!BF29</f>
        <v>0</v>
      </c>
      <c r="U28" s="42">
        <f>$D28*'2'!BG29</f>
        <v>0</v>
      </c>
      <c r="V28" s="42">
        <f>$D28*'2'!BH29</f>
        <v>0</v>
      </c>
      <c r="W28" s="42">
        <f>$D28*'2'!BI29</f>
        <v>0</v>
      </c>
      <c r="X28" s="42">
        <f>C28+SUM(F4:G40,O4:P41)*'2'!C29</f>
        <v>0</v>
      </c>
      <c r="Y28" s="42">
        <v>0</v>
      </c>
      <c r="Z28" s="42">
        <f t="shared" si="11"/>
        <v>0</v>
      </c>
      <c r="AA28" s="42">
        <f>Y28*'2'!F29</f>
        <v>0</v>
      </c>
      <c r="AB28" s="37"/>
      <c r="AC28" s="42">
        <f>$AB$4*'2'!N29</f>
        <v>0</v>
      </c>
      <c r="AD28" s="42">
        <f t="shared" si="2"/>
        <v>0</v>
      </c>
      <c r="AE28" s="42">
        <f>Y28*'2'!O29</f>
        <v>0</v>
      </c>
      <c r="AF28" s="42">
        <f>AC28*'2'!O29</f>
        <v>0</v>
      </c>
      <c r="AG28" s="42">
        <f t="shared" si="12"/>
        <v>0</v>
      </c>
      <c r="AH28" s="42">
        <f>Y28*'2'!Q29</f>
        <v>0</v>
      </c>
      <c r="AI28" s="42">
        <f>AC28*'2'!Q29</f>
        <v>0</v>
      </c>
      <c r="AJ28" s="42">
        <f t="shared" si="3"/>
        <v>0</v>
      </c>
      <c r="AK28" s="42">
        <f>AD28*'2'!BO29</f>
        <v>0</v>
      </c>
      <c r="AL28" s="42">
        <f>AD28*'2'!BN29</f>
        <v>0</v>
      </c>
      <c r="AM28" s="42">
        <f>SUMIF(分析ｼｰﾄ!$M$9:$M$57,'3'!B28,分析ｼｰﾄ!$R$9:$R$57)</f>
        <v>0</v>
      </c>
      <c r="AN28" s="42">
        <f t="shared" si="4"/>
        <v>0</v>
      </c>
      <c r="AO28" s="42">
        <f>SUMIF(分析ｼｰﾄ!$M$9:$M$57,'3'!B28,分析ｼｰﾄ!$P$9:$P$57)</f>
        <v>0</v>
      </c>
      <c r="AP28" s="55"/>
      <c r="AQ28" s="55"/>
      <c r="AR28" s="42">
        <f>$AM28*'2'!BC29</f>
        <v>0</v>
      </c>
      <c r="AS28" s="42">
        <f>$AM28*'2'!BD29</f>
        <v>0</v>
      </c>
      <c r="AT28" s="42">
        <f>$AM28*'2'!BE29</f>
        <v>0</v>
      </c>
      <c r="AU28" s="42">
        <f>$AM28*'2'!BF29</f>
        <v>0</v>
      </c>
      <c r="AV28" s="42">
        <f>$AM28*'2'!BG29</f>
        <v>0</v>
      </c>
      <c r="AW28" s="42">
        <f>$AM28*'2'!BH29</f>
        <v>0</v>
      </c>
      <c r="AX28" s="42">
        <f>$AM28*'2'!BI29</f>
        <v>0</v>
      </c>
      <c r="AY28" s="126"/>
      <c r="AZ28" s="55"/>
      <c r="BA28" s="42">
        <f>$AN28*'2'!BC29</f>
        <v>0</v>
      </c>
      <c r="BB28" s="42">
        <f>$AN28*'2'!BD29</f>
        <v>0</v>
      </c>
      <c r="BC28" s="42">
        <f>$AN28*'2'!BE29</f>
        <v>0</v>
      </c>
      <c r="BD28" s="42">
        <f>$AN28*'2'!BF29</f>
        <v>0</v>
      </c>
      <c r="BE28" s="42">
        <f>$AN28*'2'!BG29</f>
        <v>0</v>
      </c>
      <c r="BF28" s="42">
        <f>$AN28*'2'!BH29</f>
        <v>0</v>
      </c>
      <c r="BG28" s="42">
        <f>$AN28*'2'!BI29</f>
        <v>0</v>
      </c>
      <c r="BH28" s="42">
        <f>AM28+SUM(AP4:AQ41,AY4:AZ41)*'2'!C29</f>
        <v>0</v>
      </c>
      <c r="BI28" s="42">
        <v>0</v>
      </c>
      <c r="BJ28" s="42">
        <f t="shared" si="6"/>
        <v>0</v>
      </c>
      <c r="BK28" s="42">
        <f>BI28*'2'!F29</f>
        <v>0</v>
      </c>
      <c r="BL28" s="38"/>
      <c r="BM28" s="42">
        <f>$BL$4*'2'!N29</f>
        <v>0</v>
      </c>
      <c r="BN28" s="42">
        <f t="shared" si="13"/>
        <v>0</v>
      </c>
      <c r="BO28" s="42">
        <f>BI28*'2'!O29</f>
        <v>0</v>
      </c>
      <c r="BP28" s="42">
        <f>BM28*'2'!O29</f>
        <v>0</v>
      </c>
      <c r="BQ28" s="42">
        <f t="shared" si="14"/>
        <v>0</v>
      </c>
      <c r="BR28" s="42">
        <f>BI28*'2'!Q29</f>
        <v>0</v>
      </c>
      <c r="BS28" s="42">
        <f>BM28*'2'!Q29</f>
        <v>0</v>
      </c>
      <c r="BT28" s="42">
        <f t="shared" si="15"/>
        <v>0</v>
      </c>
      <c r="BU28" s="42">
        <f>BN28*'2'!BO29</f>
        <v>0</v>
      </c>
      <c r="BV28" s="42">
        <f>BN28*'2'!BN29</f>
        <v>0</v>
      </c>
      <c r="BW28" s="42">
        <f>SUMIF(分析ｼｰﾄ!$M$58:$M$119,B28,分析ｼｰﾄ!$R$58:$R$119)</f>
        <v>0</v>
      </c>
      <c r="BX28" s="42">
        <f t="shared" si="16"/>
        <v>0</v>
      </c>
      <c r="BY28" s="42">
        <f>SUMIF(分析ｼｰﾄ!$M$58:$M$119,B28,分析ｼｰﾄ!$N$58:$N$119)</f>
        <v>0</v>
      </c>
      <c r="BZ28" s="126"/>
      <c r="CA28" s="126"/>
      <c r="CB28" s="42">
        <f>$BW28*'2'!BC29</f>
        <v>0</v>
      </c>
      <c r="CC28" s="42">
        <f>$BW28*'2'!BD29</f>
        <v>0</v>
      </c>
      <c r="CD28" s="42">
        <f>$BW28*'2'!BE29</f>
        <v>0</v>
      </c>
      <c r="CE28" s="42">
        <f>$BW28*'2'!BF29</f>
        <v>0</v>
      </c>
      <c r="CF28" s="42">
        <f>$BW28*'2'!BG29</f>
        <v>0</v>
      </c>
      <c r="CG28" s="42">
        <f>$BW28*'2'!BH29</f>
        <v>0</v>
      </c>
      <c r="CH28" s="42">
        <f>$BW28*'2'!BI29</f>
        <v>0</v>
      </c>
      <c r="CI28" s="126"/>
      <c r="CJ28" s="126"/>
      <c r="CK28" s="42">
        <f>$BX28*'2'!BC29</f>
        <v>0</v>
      </c>
      <c r="CL28" s="42">
        <f>$BX28*'2'!BD29</f>
        <v>0</v>
      </c>
      <c r="CM28" s="42">
        <f>$BX28*'2'!BE29</f>
        <v>0</v>
      </c>
      <c r="CN28" s="42">
        <f>$BX28*'2'!BF29</f>
        <v>0</v>
      </c>
      <c r="CO28" s="42">
        <f>$BX28*'2'!BG29</f>
        <v>0</v>
      </c>
      <c r="CP28" s="42">
        <f>$BX28*'2'!BH29</f>
        <v>0</v>
      </c>
      <c r="CQ28" s="42">
        <f>$BX28*'2'!BI29</f>
        <v>0</v>
      </c>
      <c r="CR28" s="42">
        <f>BW28+SUM(BZ4:CA41,CI4:CJ41)*'2'!C29</f>
        <v>0</v>
      </c>
      <c r="CS28" s="42">
        <v>0</v>
      </c>
      <c r="CT28" s="42">
        <f t="shared" si="18"/>
        <v>0</v>
      </c>
      <c r="CU28" s="42">
        <f>CS28*'2'!F29</f>
        <v>0</v>
      </c>
      <c r="CV28" s="54"/>
      <c r="CW28" s="42">
        <f>$CV$4*'2'!N29</f>
        <v>0</v>
      </c>
      <c r="CX28" s="42">
        <f t="shared" si="19"/>
        <v>0</v>
      </c>
      <c r="CY28" s="42">
        <f>CS28*'2'!O29</f>
        <v>0</v>
      </c>
      <c r="CZ28" s="42">
        <f>CW28*'2'!O29</f>
        <v>0</v>
      </c>
      <c r="DA28" s="42">
        <f t="shared" si="20"/>
        <v>0</v>
      </c>
      <c r="DB28" s="42">
        <f>CS28*'2'!Q29</f>
        <v>0</v>
      </c>
      <c r="DC28" s="42">
        <f>CW28*'2'!Q29</f>
        <v>0</v>
      </c>
      <c r="DD28" s="42">
        <f t="shared" si="21"/>
        <v>0</v>
      </c>
      <c r="DE28" s="42">
        <f>CX28*'2'!BO29</f>
        <v>0</v>
      </c>
      <c r="DF28" s="42">
        <f>CX28*'2'!BN29</f>
        <v>0</v>
      </c>
      <c r="DG28" s="42">
        <f t="shared" si="22"/>
        <v>0</v>
      </c>
      <c r="DH28" s="42">
        <f t="shared" si="23"/>
        <v>0</v>
      </c>
      <c r="DI28" s="42">
        <f t="shared" si="24"/>
        <v>0</v>
      </c>
      <c r="DJ28" s="42">
        <f t="shared" si="25"/>
        <v>0</v>
      </c>
      <c r="DK28" s="38"/>
      <c r="DL28" s="42">
        <f t="shared" si="26"/>
        <v>0</v>
      </c>
      <c r="DM28" s="42">
        <f t="shared" si="27"/>
        <v>0</v>
      </c>
      <c r="DN28" s="42">
        <f t="shared" si="28"/>
        <v>0</v>
      </c>
      <c r="DO28" s="42">
        <f t="shared" si="29"/>
        <v>0</v>
      </c>
      <c r="DP28" s="42">
        <f t="shared" si="30"/>
        <v>0</v>
      </c>
      <c r="DQ28" s="42">
        <f t="shared" si="31"/>
        <v>0</v>
      </c>
      <c r="DR28" s="42">
        <f t="shared" si="32"/>
        <v>0</v>
      </c>
      <c r="DS28" s="42">
        <f t="shared" si="33"/>
        <v>0</v>
      </c>
      <c r="DT28" s="56">
        <f>DM28*'2'!BO29</f>
        <v>0</v>
      </c>
      <c r="DU28" s="56">
        <f>DM28*'2'!BN29</f>
        <v>0</v>
      </c>
    </row>
    <row r="29" spans="1:125">
      <c r="A29" s="11" t="s">
        <v>155</v>
      </c>
      <c r="B29" s="11" t="s">
        <v>21</v>
      </c>
      <c r="C29" s="42">
        <f>分析ｼｰﾄ!C34*'2'!C30+分析ｼｰﾄ!D34</f>
        <v>0</v>
      </c>
      <c r="D29" s="42">
        <f t="shared" si="0"/>
        <v>0</v>
      </c>
      <c r="E29" s="42">
        <f>分析ｼｰﾄ!C34+分析ｼｰﾄ!D34</f>
        <v>0</v>
      </c>
      <c r="F29" s="42">
        <f>$C29*'2'!BA30</f>
        <v>0</v>
      </c>
      <c r="G29" s="42">
        <f>$C29*'2'!BB30</f>
        <v>0</v>
      </c>
      <c r="H29" s="42">
        <f>$C29*'2'!BC30</f>
        <v>0</v>
      </c>
      <c r="I29" s="42">
        <f>$C29*'2'!BD30</f>
        <v>0</v>
      </c>
      <c r="J29" s="42">
        <f>$C29*'2'!BE30</f>
        <v>0</v>
      </c>
      <c r="K29" s="42">
        <f>$C29*'2'!BF30</f>
        <v>0</v>
      </c>
      <c r="L29" s="42">
        <f>$C29*'2'!BG30</f>
        <v>0</v>
      </c>
      <c r="M29" s="42">
        <f>$C29*'2'!BH30</f>
        <v>0</v>
      </c>
      <c r="N29" s="42">
        <f>$C29*'2'!BI30</f>
        <v>0</v>
      </c>
      <c r="O29" s="42">
        <f>$D29*'2'!BA30</f>
        <v>0</v>
      </c>
      <c r="P29" s="42">
        <f>$D29*'2'!BB30</f>
        <v>0</v>
      </c>
      <c r="Q29" s="42">
        <f>$D29*'2'!BC30</f>
        <v>0</v>
      </c>
      <c r="R29" s="42">
        <f>$D29*'2'!BD30</f>
        <v>0</v>
      </c>
      <c r="S29" s="42">
        <f>$D29*'2'!BE30</f>
        <v>0</v>
      </c>
      <c r="T29" s="42">
        <f>$D29*'2'!BF30</f>
        <v>0</v>
      </c>
      <c r="U29" s="42">
        <f>$D29*'2'!BG30</f>
        <v>0</v>
      </c>
      <c r="V29" s="42">
        <f>$D29*'2'!BH30</f>
        <v>0</v>
      </c>
      <c r="W29" s="42">
        <f>$D29*'2'!BI30</f>
        <v>0</v>
      </c>
      <c r="X29" s="42">
        <f>C29-SUM(F29:N29)</f>
        <v>0</v>
      </c>
      <c r="Y29" s="42">
        <v>0</v>
      </c>
      <c r="Z29" s="42">
        <f t="shared" si="11"/>
        <v>0</v>
      </c>
      <c r="AA29" s="42">
        <f>Y29*'2'!F30</f>
        <v>0</v>
      </c>
      <c r="AB29" s="37"/>
      <c r="AC29" s="42">
        <f>$AB$4*'2'!N30</f>
        <v>0</v>
      </c>
      <c r="AD29" s="42">
        <f t="shared" si="2"/>
        <v>0</v>
      </c>
      <c r="AE29" s="42">
        <f>Y29*'2'!O30</f>
        <v>0</v>
      </c>
      <c r="AF29" s="42">
        <f>AC29*'2'!O30</f>
        <v>0</v>
      </c>
      <c r="AG29" s="42">
        <f t="shared" si="12"/>
        <v>0</v>
      </c>
      <c r="AH29" s="42">
        <f>Y29*'2'!Q30</f>
        <v>0</v>
      </c>
      <c r="AI29" s="42">
        <f>AC29*'2'!Q30</f>
        <v>0</v>
      </c>
      <c r="AJ29" s="42">
        <f t="shared" si="3"/>
        <v>0</v>
      </c>
      <c r="AK29" s="42">
        <f>AD29*'2'!BO30</f>
        <v>0</v>
      </c>
      <c r="AL29" s="42">
        <f>AD29*'2'!BN30</f>
        <v>0</v>
      </c>
      <c r="AM29" s="42">
        <f>SUMIF(分析ｼｰﾄ!$M$9:$M$57,'3'!B29,分析ｼｰﾄ!$R$9:$R$57)</f>
        <v>0</v>
      </c>
      <c r="AN29" s="42">
        <f t="shared" si="4"/>
        <v>0</v>
      </c>
      <c r="AO29" s="42">
        <f>SUMIF(分析ｼｰﾄ!$M$9:$M$57,'3'!B29,分析ｼｰﾄ!$P$9:$P$57)</f>
        <v>0</v>
      </c>
      <c r="AP29" s="42">
        <f>$AM29*'2'!BA30</f>
        <v>0</v>
      </c>
      <c r="AQ29" s="42">
        <f>$AM29*'2'!BB30</f>
        <v>0</v>
      </c>
      <c r="AR29" s="42">
        <f>$AM29*'2'!BC30</f>
        <v>0</v>
      </c>
      <c r="AS29" s="42">
        <f>$AM29*'2'!BD30</f>
        <v>0</v>
      </c>
      <c r="AT29" s="42">
        <f>$AM29*'2'!BE30</f>
        <v>0</v>
      </c>
      <c r="AU29" s="42">
        <f>$AM29*'2'!BF30</f>
        <v>0</v>
      </c>
      <c r="AV29" s="42">
        <f>$AM29*'2'!BG30</f>
        <v>0</v>
      </c>
      <c r="AW29" s="42">
        <f>$AM29*'2'!BH30</f>
        <v>0</v>
      </c>
      <c r="AX29" s="42">
        <f>$AM29*'2'!BI30</f>
        <v>0</v>
      </c>
      <c r="AY29" s="42">
        <f>$AN29*'2'!BA30</f>
        <v>0</v>
      </c>
      <c r="AZ29" s="42">
        <f>$AN29*'2'!BB30</f>
        <v>0</v>
      </c>
      <c r="BA29" s="42">
        <f>$AN29*'2'!BC30</f>
        <v>0</v>
      </c>
      <c r="BB29" s="42">
        <f>$AN29*'2'!BD30</f>
        <v>0</v>
      </c>
      <c r="BC29" s="42">
        <f>$AN29*'2'!BE30</f>
        <v>0</v>
      </c>
      <c r="BD29" s="42">
        <f>$AN29*'2'!BF30</f>
        <v>0</v>
      </c>
      <c r="BE29" s="42">
        <f>$AN29*'2'!BG30</f>
        <v>0</v>
      </c>
      <c r="BF29" s="42">
        <f>$AN29*'2'!BH30</f>
        <v>0</v>
      </c>
      <c r="BG29" s="42">
        <f>$AN29*'2'!BI30</f>
        <v>0</v>
      </c>
      <c r="BH29" s="42">
        <f>AM29-SUM(AP29:AX29)</f>
        <v>0</v>
      </c>
      <c r="BI29" s="42">
        <v>0</v>
      </c>
      <c r="BJ29" s="42">
        <f t="shared" si="6"/>
        <v>0</v>
      </c>
      <c r="BK29" s="42">
        <f>BI29*'2'!F30</f>
        <v>0</v>
      </c>
      <c r="BL29" s="38"/>
      <c r="BM29" s="42">
        <f>$BL$4*'2'!N30</f>
        <v>0</v>
      </c>
      <c r="BN29" s="42">
        <f t="shared" si="13"/>
        <v>0</v>
      </c>
      <c r="BO29" s="42">
        <f>BI29*'2'!O30</f>
        <v>0</v>
      </c>
      <c r="BP29" s="42">
        <f>BM29*'2'!O30</f>
        <v>0</v>
      </c>
      <c r="BQ29" s="42">
        <f t="shared" si="14"/>
        <v>0</v>
      </c>
      <c r="BR29" s="42">
        <f>BI29*'2'!Q30</f>
        <v>0</v>
      </c>
      <c r="BS29" s="42">
        <f>BM29*'2'!Q30</f>
        <v>0</v>
      </c>
      <c r="BT29" s="42">
        <f t="shared" si="15"/>
        <v>0</v>
      </c>
      <c r="BU29" s="42">
        <f>BN29*'2'!BO30</f>
        <v>0</v>
      </c>
      <c r="BV29" s="42">
        <f>BN29*'2'!BN30</f>
        <v>0</v>
      </c>
      <c r="BW29" s="42">
        <f>SUMIF(分析ｼｰﾄ!$M$58:$M$119,B29,分析ｼｰﾄ!$R$58:$R$119)</f>
        <v>0</v>
      </c>
      <c r="BX29" s="42">
        <f t="shared" si="16"/>
        <v>0</v>
      </c>
      <c r="BY29" s="42">
        <f>SUMIF(分析ｼｰﾄ!$M$58:$M$119,B29,分析ｼｰﾄ!$N$58:$N$119)</f>
        <v>0</v>
      </c>
      <c r="BZ29" s="42">
        <f>$BW29*'2'!BA30</f>
        <v>0</v>
      </c>
      <c r="CA29" s="42">
        <f>$BW29*'2'!BB30</f>
        <v>0</v>
      </c>
      <c r="CB29" s="42">
        <f>$BW29*'2'!BC30</f>
        <v>0</v>
      </c>
      <c r="CC29" s="42">
        <f>$BW29*'2'!BD30</f>
        <v>0</v>
      </c>
      <c r="CD29" s="42">
        <f>$BW29*'2'!BE30</f>
        <v>0</v>
      </c>
      <c r="CE29" s="42">
        <f>$BW29*'2'!BF30</f>
        <v>0</v>
      </c>
      <c r="CF29" s="42">
        <f>$BW29*'2'!BG30</f>
        <v>0</v>
      </c>
      <c r="CG29" s="42">
        <f>$BW29*'2'!BH30</f>
        <v>0</v>
      </c>
      <c r="CH29" s="42">
        <f>$BW29*'2'!BI30</f>
        <v>0</v>
      </c>
      <c r="CI29" s="42">
        <f>$BX29*'2'!BA30</f>
        <v>0</v>
      </c>
      <c r="CJ29" s="42">
        <f>$BX29*'2'!BB30</f>
        <v>0</v>
      </c>
      <c r="CK29" s="42">
        <f>$BX29*'2'!BC30</f>
        <v>0</v>
      </c>
      <c r="CL29" s="42">
        <f>$BX29*'2'!BD30</f>
        <v>0</v>
      </c>
      <c r="CM29" s="42">
        <f>$BX29*'2'!BE30</f>
        <v>0</v>
      </c>
      <c r="CN29" s="42">
        <f>$BX29*'2'!BF30</f>
        <v>0</v>
      </c>
      <c r="CO29" s="42">
        <f>$BX29*'2'!BG30</f>
        <v>0</v>
      </c>
      <c r="CP29" s="42">
        <f>$BX29*'2'!BH30</f>
        <v>0</v>
      </c>
      <c r="CQ29" s="42">
        <f>$BX29*'2'!BI30</f>
        <v>0</v>
      </c>
      <c r="CR29" s="42">
        <f t="shared" si="17"/>
        <v>0</v>
      </c>
      <c r="CS29" s="42">
        <v>0</v>
      </c>
      <c r="CT29" s="42">
        <f t="shared" si="18"/>
        <v>0</v>
      </c>
      <c r="CU29" s="42">
        <f>CS29*'2'!F30</f>
        <v>0</v>
      </c>
      <c r="CV29" s="54"/>
      <c r="CW29" s="42">
        <f>$CV$4*'2'!N30</f>
        <v>0</v>
      </c>
      <c r="CX29" s="42">
        <f t="shared" si="19"/>
        <v>0</v>
      </c>
      <c r="CY29" s="42">
        <f>CS29*'2'!O30</f>
        <v>0</v>
      </c>
      <c r="CZ29" s="42">
        <f>CW29*'2'!O30</f>
        <v>0</v>
      </c>
      <c r="DA29" s="42">
        <f t="shared" si="20"/>
        <v>0</v>
      </c>
      <c r="DB29" s="42">
        <f>CS29*'2'!Q30</f>
        <v>0</v>
      </c>
      <c r="DC29" s="42">
        <f>CW29*'2'!Q30</f>
        <v>0</v>
      </c>
      <c r="DD29" s="42">
        <f t="shared" si="21"/>
        <v>0</v>
      </c>
      <c r="DE29" s="42">
        <f>CX29*'2'!BO30</f>
        <v>0</v>
      </c>
      <c r="DF29" s="42">
        <f>CX29*'2'!BN30</f>
        <v>0</v>
      </c>
      <c r="DG29" s="42">
        <f t="shared" si="22"/>
        <v>0</v>
      </c>
      <c r="DH29" s="42">
        <f t="shared" si="23"/>
        <v>0</v>
      </c>
      <c r="DI29" s="42">
        <f t="shared" si="24"/>
        <v>0</v>
      </c>
      <c r="DJ29" s="42">
        <f t="shared" si="25"/>
        <v>0</v>
      </c>
      <c r="DK29" s="38"/>
      <c r="DL29" s="42">
        <f t="shared" si="26"/>
        <v>0</v>
      </c>
      <c r="DM29" s="42">
        <f t="shared" si="27"/>
        <v>0</v>
      </c>
      <c r="DN29" s="42">
        <f t="shared" si="28"/>
        <v>0</v>
      </c>
      <c r="DO29" s="42">
        <f t="shared" si="29"/>
        <v>0</v>
      </c>
      <c r="DP29" s="42">
        <f t="shared" si="30"/>
        <v>0</v>
      </c>
      <c r="DQ29" s="42">
        <f t="shared" si="31"/>
        <v>0</v>
      </c>
      <c r="DR29" s="42">
        <f t="shared" si="32"/>
        <v>0</v>
      </c>
      <c r="DS29" s="42">
        <f t="shared" si="33"/>
        <v>0</v>
      </c>
      <c r="DT29" s="56">
        <f>DM29*'2'!BO30</f>
        <v>0</v>
      </c>
      <c r="DU29" s="56">
        <f>DM29*'2'!BN30</f>
        <v>0</v>
      </c>
    </row>
    <row r="30" spans="1:125">
      <c r="A30" s="11" t="s">
        <v>156</v>
      </c>
      <c r="B30" s="11" t="s">
        <v>22</v>
      </c>
      <c r="C30" s="42">
        <f>分析ｼｰﾄ!C35*'2'!C31+分析ｼｰﾄ!D35</f>
        <v>0</v>
      </c>
      <c r="D30" s="42">
        <f t="shared" si="0"/>
        <v>0</v>
      </c>
      <c r="E30" s="42">
        <f>分析ｼｰﾄ!C35+分析ｼｰﾄ!D35</f>
        <v>0</v>
      </c>
      <c r="F30" s="42">
        <f>$C30*'2'!BA31</f>
        <v>0</v>
      </c>
      <c r="G30" s="42">
        <f>$C30*'2'!BB31</f>
        <v>0</v>
      </c>
      <c r="H30" s="42">
        <f>$C30*'2'!BC31</f>
        <v>0</v>
      </c>
      <c r="I30" s="42">
        <f>$C30*'2'!BD31</f>
        <v>0</v>
      </c>
      <c r="J30" s="42">
        <f>$C30*'2'!BE31</f>
        <v>0</v>
      </c>
      <c r="K30" s="42">
        <f>$C30*'2'!BF31</f>
        <v>0</v>
      </c>
      <c r="L30" s="42">
        <f>$C30*'2'!BG31</f>
        <v>0</v>
      </c>
      <c r="M30" s="42">
        <f>$C30*'2'!BH31</f>
        <v>0</v>
      </c>
      <c r="N30" s="42">
        <f>$C30*'2'!BI31</f>
        <v>0</v>
      </c>
      <c r="O30" s="42">
        <f>$D30*'2'!BA31</f>
        <v>0</v>
      </c>
      <c r="P30" s="42">
        <f>$D30*'2'!BB31</f>
        <v>0</v>
      </c>
      <c r="Q30" s="42">
        <f>$D30*'2'!BC31</f>
        <v>0</v>
      </c>
      <c r="R30" s="42">
        <f>$D30*'2'!BD31</f>
        <v>0</v>
      </c>
      <c r="S30" s="42">
        <f>$D30*'2'!BE31</f>
        <v>0</v>
      </c>
      <c r="T30" s="42">
        <f>$D30*'2'!BF31</f>
        <v>0</v>
      </c>
      <c r="U30" s="42">
        <f>$D30*'2'!BG31</f>
        <v>0</v>
      </c>
      <c r="V30" s="42">
        <f>$D30*'2'!BH31</f>
        <v>0</v>
      </c>
      <c r="W30" s="42">
        <f>$D30*'2'!BI31</f>
        <v>0</v>
      </c>
      <c r="X30" s="42">
        <f>C30-SUM(F30:N30)</f>
        <v>0</v>
      </c>
      <c r="Y30" s="42">
        <v>0</v>
      </c>
      <c r="Z30" s="42">
        <f t="shared" si="11"/>
        <v>0</v>
      </c>
      <c r="AA30" s="42">
        <f>Y30*'2'!F31</f>
        <v>0</v>
      </c>
      <c r="AB30" s="37"/>
      <c r="AC30" s="42">
        <f>$AB$4*'2'!N31</f>
        <v>0</v>
      </c>
      <c r="AD30" s="42">
        <f t="shared" si="2"/>
        <v>0</v>
      </c>
      <c r="AE30" s="42">
        <f>Y30*'2'!O31</f>
        <v>0</v>
      </c>
      <c r="AF30" s="42">
        <f>AC30*'2'!O31</f>
        <v>0</v>
      </c>
      <c r="AG30" s="42">
        <f t="shared" si="12"/>
        <v>0</v>
      </c>
      <c r="AH30" s="42">
        <f>Y30*'2'!Q31</f>
        <v>0</v>
      </c>
      <c r="AI30" s="42">
        <f>AC30*'2'!Q31</f>
        <v>0</v>
      </c>
      <c r="AJ30" s="42">
        <f t="shared" si="3"/>
        <v>0</v>
      </c>
      <c r="AK30" s="42">
        <f>AD30*'2'!BO31</f>
        <v>0</v>
      </c>
      <c r="AL30" s="42">
        <f>AD30*'2'!BN31</f>
        <v>0</v>
      </c>
      <c r="AM30" s="42">
        <f>SUMIF(分析ｼｰﾄ!$M$9:$M$57,'3'!B30,分析ｼｰﾄ!$R$9:$R$57)</f>
        <v>0</v>
      </c>
      <c r="AN30" s="42">
        <f t="shared" si="4"/>
        <v>0</v>
      </c>
      <c r="AO30" s="42">
        <f>SUMIF(分析ｼｰﾄ!$M$9:$M$57,'3'!B30,分析ｼｰﾄ!$P$9:$P$57)</f>
        <v>0</v>
      </c>
      <c r="AP30" s="42">
        <f>$AM30*'2'!BA31</f>
        <v>0</v>
      </c>
      <c r="AQ30" s="42">
        <f>$AM30*'2'!BB31</f>
        <v>0</v>
      </c>
      <c r="AR30" s="42">
        <f>$AM30*'2'!BC31</f>
        <v>0</v>
      </c>
      <c r="AS30" s="42">
        <f>$AM30*'2'!BD31</f>
        <v>0</v>
      </c>
      <c r="AT30" s="42">
        <f>$AM30*'2'!BE31</f>
        <v>0</v>
      </c>
      <c r="AU30" s="42">
        <f>$AM30*'2'!BF31</f>
        <v>0</v>
      </c>
      <c r="AV30" s="42">
        <f>$AM30*'2'!BG31</f>
        <v>0</v>
      </c>
      <c r="AW30" s="42">
        <f>$AM30*'2'!BH31</f>
        <v>0</v>
      </c>
      <c r="AX30" s="42">
        <f>$AM30*'2'!BI31</f>
        <v>0</v>
      </c>
      <c r="AY30" s="42">
        <f>$AN30*'2'!BA31</f>
        <v>0</v>
      </c>
      <c r="AZ30" s="42">
        <f>$AN30*'2'!BB31</f>
        <v>0</v>
      </c>
      <c r="BA30" s="42">
        <f>$AN30*'2'!BC31</f>
        <v>0</v>
      </c>
      <c r="BB30" s="42">
        <f>$AN30*'2'!BD31</f>
        <v>0</v>
      </c>
      <c r="BC30" s="42">
        <f>$AN30*'2'!BE31</f>
        <v>0</v>
      </c>
      <c r="BD30" s="42">
        <f>$AN30*'2'!BF31</f>
        <v>0</v>
      </c>
      <c r="BE30" s="42">
        <f>$AN30*'2'!BG31</f>
        <v>0</v>
      </c>
      <c r="BF30" s="42">
        <f>$AN30*'2'!BH31</f>
        <v>0</v>
      </c>
      <c r="BG30" s="42">
        <f>$AN30*'2'!BI31</f>
        <v>0</v>
      </c>
      <c r="BH30" s="42">
        <f>AM30-SUM(AP30:AX30)</f>
        <v>0</v>
      </c>
      <c r="BI30" s="42">
        <v>0</v>
      </c>
      <c r="BJ30" s="42">
        <f t="shared" si="6"/>
        <v>0</v>
      </c>
      <c r="BK30" s="42">
        <f>BI30*'2'!F31</f>
        <v>0</v>
      </c>
      <c r="BL30" s="38"/>
      <c r="BM30" s="42">
        <f>$BL$4*'2'!N31</f>
        <v>0</v>
      </c>
      <c r="BN30" s="42">
        <f t="shared" si="13"/>
        <v>0</v>
      </c>
      <c r="BO30" s="42">
        <f>BI30*'2'!O31</f>
        <v>0</v>
      </c>
      <c r="BP30" s="42">
        <f>BM30*'2'!O31</f>
        <v>0</v>
      </c>
      <c r="BQ30" s="42">
        <f t="shared" si="14"/>
        <v>0</v>
      </c>
      <c r="BR30" s="42">
        <f>BI30*'2'!Q31</f>
        <v>0</v>
      </c>
      <c r="BS30" s="42">
        <f>BM30*'2'!Q31</f>
        <v>0</v>
      </c>
      <c r="BT30" s="42">
        <f t="shared" si="15"/>
        <v>0</v>
      </c>
      <c r="BU30" s="42">
        <f>BN30*'2'!BO31</f>
        <v>0</v>
      </c>
      <c r="BV30" s="42">
        <f>BN30*'2'!BN31</f>
        <v>0</v>
      </c>
      <c r="BW30" s="42">
        <f>SUMIF(分析ｼｰﾄ!$M$58:$M$119,B30,分析ｼｰﾄ!$R$58:$R$119)</f>
        <v>0</v>
      </c>
      <c r="BX30" s="42">
        <f t="shared" si="16"/>
        <v>0</v>
      </c>
      <c r="BY30" s="42">
        <f>SUMIF(分析ｼｰﾄ!$M$58:$M$119,B30,分析ｼｰﾄ!$N$58:$N$119)</f>
        <v>0</v>
      </c>
      <c r="BZ30" s="42">
        <f>$BW30*'2'!BA31</f>
        <v>0</v>
      </c>
      <c r="CA30" s="42">
        <f>$BW30*'2'!BB31</f>
        <v>0</v>
      </c>
      <c r="CB30" s="42">
        <f>$BW30*'2'!BC31</f>
        <v>0</v>
      </c>
      <c r="CC30" s="42">
        <f>$BW30*'2'!BD31</f>
        <v>0</v>
      </c>
      <c r="CD30" s="42">
        <f>$BW30*'2'!BE31</f>
        <v>0</v>
      </c>
      <c r="CE30" s="42">
        <f>$BW30*'2'!BF31</f>
        <v>0</v>
      </c>
      <c r="CF30" s="42">
        <f>$BW30*'2'!BG31</f>
        <v>0</v>
      </c>
      <c r="CG30" s="42">
        <f>$BW30*'2'!BH31</f>
        <v>0</v>
      </c>
      <c r="CH30" s="42">
        <f>$BW30*'2'!BI31</f>
        <v>0</v>
      </c>
      <c r="CI30" s="42">
        <f>$BX30*'2'!BA31</f>
        <v>0</v>
      </c>
      <c r="CJ30" s="42">
        <f>$BX30*'2'!BB31</f>
        <v>0</v>
      </c>
      <c r="CK30" s="42">
        <f>$BX30*'2'!BC31</f>
        <v>0</v>
      </c>
      <c r="CL30" s="42">
        <f>$BX30*'2'!BD31</f>
        <v>0</v>
      </c>
      <c r="CM30" s="42">
        <f>$BX30*'2'!BE31</f>
        <v>0</v>
      </c>
      <c r="CN30" s="42">
        <f>$BX30*'2'!BF31</f>
        <v>0</v>
      </c>
      <c r="CO30" s="42">
        <f>$BX30*'2'!BG31</f>
        <v>0</v>
      </c>
      <c r="CP30" s="42">
        <f>$BX30*'2'!BH31</f>
        <v>0</v>
      </c>
      <c r="CQ30" s="42">
        <f>$BX30*'2'!BI31</f>
        <v>0</v>
      </c>
      <c r="CR30" s="42">
        <f t="shared" si="17"/>
        <v>0</v>
      </c>
      <c r="CS30" s="42">
        <v>0</v>
      </c>
      <c r="CT30" s="42">
        <f t="shared" si="18"/>
        <v>0</v>
      </c>
      <c r="CU30" s="42">
        <f>CS30*'2'!F31</f>
        <v>0</v>
      </c>
      <c r="CV30" s="54"/>
      <c r="CW30" s="42">
        <f>$CV$4*'2'!N31</f>
        <v>0</v>
      </c>
      <c r="CX30" s="42">
        <f t="shared" si="19"/>
        <v>0</v>
      </c>
      <c r="CY30" s="42">
        <f>CS30*'2'!O31</f>
        <v>0</v>
      </c>
      <c r="CZ30" s="42">
        <f>CW30*'2'!O31</f>
        <v>0</v>
      </c>
      <c r="DA30" s="42">
        <f t="shared" si="20"/>
        <v>0</v>
      </c>
      <c r="DB30" s="42">
        <f>CS30*'2'!Q31</f>
        <v>0</v>
      </c>
      <c r="DC30" s="42">
        <f>CW30*'2'!Q31</f>
        <v>0</v>
      </c>
      <c r="DD30" s="42">
        <f t="shared" si="21"/>
        <v>0</v>
      </c>
      <c r="DE30" s="42">
        <f>CX30*'2'!BO31</f>
        <v>0</v>
      </c>
      <c r="DF30" s="42">
        <f>CX30*'2'!BN31</f>
        <v>0</v>
      </c>
      <c r="DG30" s="42">
        <f t="shared" si="22"/>
        <v>0</v>
      </c>
      <c r="DH30" s="42">
        <f t="shared" si="23"/>
        <v>0</v>
      </c>
      <c r="DI30" s="42">
        <f t="shared" si="24"/>
        <v>0</v>
      </c>
      <c r="DJ30" s="42">
        <f t="shared" si="25"/>
        <v>0</v>
      </c>
      <c r="DK30" s="38"/>
      <c r="DL30" s="42">
        <f t="shared" si="26"/>
        <v>0</v>
      </c>
      <c r="DM30" s="42">
        <f t="shared" si="27"/>
        <v>0</v>
      </c>
      <c r="DN30" s="42">
        <f t="shared" si="28"/>
        <v>0</v>
      </c>
      <c r="DO30" s="42">
        <f t="shared" si="29"/>
        <v>0</v>
      </c>
      <c r="DP30" s="42">
        <f t="shared" si="30"/>
        <v>0</v>
      </c>
      <c r="DQ30" s="42">
        <f t="shared" si="31"/>
        <v>0</v>
      </c>
      <c r="DR30" s="42">
        <f t="shared" si="32"/>
        <v>0</v>
      </c>
      <c r="DS30" s="42">
        <f t="shared" si="33"/>
        <v>0</v>
      </c>
      <c r="DT30" s="56">
        <f>DM30*'2'!BO31</f>
        <v>0</v>
      </c>
      <c r="DU30" s="56">
        <f>DM30*'2'!BN31</f>
        <v>0</v>
      </c>
    </row>
    <row r="31" spans="1:125">
      <c r="A31" s="11" t="s">
        <v>157</v>
      </c>
      <c r="B31" s="11" t="s">
        <v>23</v>
      </c>
      <c r="C31" s="42">
        <f>分析ｼｰﾄ!C36*'2'!C32+分析ｼｰﾄ!D36</f>
        <v>0</v>
      </c>
      <c r="D31" s="42">
        <f t="shared" si="0"/>
        <v>0</v>
      </c>
      <c r="E31" s="42">
        <f>分析ｼｰﾄ!C36+分析ｼｰﾄ!D36</f>
        <v>0</v>
      </c>
      <c r="F31" s="42">
        <f>$C31*'2'!BA32</f>
        <v>0</v>
      </c>
      <c r="G31" s="42">
        <f>$C31*'2'!BB32</f>
        <v>0</v>
      </c>
      <c r="H31" s="55"/>
      <c r="I31" s="55"/>
      <c r="J31" s="55"/>
      <c r="K31" s="55"/>
      <c r="L31" s="55"/>
      <c r="M31" s="55"/>
      <c r="N31" s="55"/>
      <c r="O31" s="42">
        <f>$D31*'2'!BA32</f>
        <v>0</v>
      </c>
      <c r="P31" s="42">
        <f>$D31*'2'!BB32</f>
        <v>0</v>
      </c>
      <c r="Q31" s="55"/>
      <c r="R31" s="55"/>
      <c r="S31" s="55"/>
      <c r="T31" s="55"/>
      <c r="U31" s="55"/>
      <c r="V31" s="55"/>
      <c r="W31" s="55"/>
      <c r="X31" s="42">
        <f>C31+SUM(H4:N40,Q4:W40)*'2'!C32</f>
        <v>0</v>
      </c>
      <c r="Y31" s="42">
        <v>0</v>
      </c>
      <c r="Z31" s="42">
        <f t="shared" si="11"/>
        <v>0</v>
      </c>
      <c r="AA31" s="42">
        <f>Y31*'2'!F32</f>
        <v>0</v>
      </c>
      <c r="AB31" s="37"/>
      <c r="AC31" s="42">
        <f>$AB$4*'2'!N32</f>
        <v>0</v>
      </c>
      <c r="AD31" s="42">
        <f t="shared" si="2"/>
        <v>0</v>
      </c>
      <c r="AE31" s="42">
        <f>Y31*'2'!O32</f>
        <v>0</v>
      </c>
      <c r="AF31" s="42">
        <f>AC31*'2'!O32</f>
        <v>0</v>
      </c>
      <c r="AG31" s="42">
        <f t="shared" si="12"/>
        <v>0</v>
      </c>
      <c r="AH31" s="42">
        <f>Y31*'2'!Q32</f>
        <v>0</v>
      </c>
      <c r="AI31" s="42">
        <f>AC31*'2'!Q32</f>
        <v>0</v>
      </c>
      <c r="AJ31" s="42">
        <f t="shared" si="3"/>
        <v>0</v>
      </c>
      <c r="AK31" s="42">
        <f>AD31*'2'!BO32</f>
        <v>0</v>
      </c>
      <c r="AL31" s="42">
        <f>AD31*'2'!BN32</f>
        <v>0</v>
      </c>
      <c r="AM31" s="42">
        <f>SUMIF(分析ｼｰﾄ!$M$9:$M$57,'3'!B31,分析ｼｰﾄ!$R$9:$R$57)</f>
        <v>0</v>
      </c>
      <c r="AN31" s="42">
        <f t="shared" si="4"/>
        <v>0</v>
      </c>
      <c r="AO31" s="42">
        <f>SUMIF(分析ｼｰﾄ!$M$9:$M$57,'3'!B31,分析ｼｰﾄ!$P$9:$P$57)</f>
        <v>0</v>
      </c>
      <c r="AP31" s="42">
        <f>$AM31*'2'!BA32</f>
        <v>0</v>
      </c>
      <c r="AQ31" s="42">
        <f>$AM31*'2'!BB32</f>
        <v>0</v>
      </c>
      <c r="AR31" s="55"/>
      <c r="AS31" s="55"/>
      <c r="AT31" s="55"/>
      <c r="AU31" s="55"/>
      <c r="AV31" s="55"/>
      <c r="AW31" s="55"/>
      <c r="AX31" s="55"/>
      <c r="AY31" s="42">
        <f>$AN31*'2'!BA32</f>
        <v>0</v>
      </c>
      <c r="AZ31" s="42">
        <f>$AN31*'2'!BB32</f>
        <v>0</v>
      </c>
      <c r="BA31" s="55"/>
      <c r="BB31" s="55"/>
      <c r="BC31" s="55"/>
      <c r="BD31" s="55"/>
      <c r="BE31" s="55"/>
      <c r="BF31" s="55"/>
      <c r="BG31" s="55"/>
      <c r="BH31" s="42">
        <f>AM31+SUM(AR4:AX41,BA4:BG41)*'2'!C32</f>
        <v>0</v>
      </c>
      <c r="BI31" s="42">
        <v>0</v>
      </c>
      <c r="BJ31" s="42">
        <f t="shared" si="6"/>
        <v>0</v>
      </c>
      <c r="BK31" s="42">
        <f>BI31*'2'!F32</f>
        <v>0</v>
      </c>
      <c r="BL31" s="38"/>
      <c r="BM31" s="42">
        <f>$BL$4*'2'!N32</f>
        <v>0</v>
      </c>
      <c r="BN31" s="42">
        <f t="shared" si="13"/>
        <v>0</v>
      </c>
      <c r="BO31" s="42">
        <f>BI31*'2'!O32</f>
        <v>0</v>
      </c>
      <c r="BP31" s="42">
        <f>BM31*'2'!O32</f>
        <v>0</v>
      </c>
      <c r="BQ31" s="42">
        <f t="shared" si="14"/>
        <v>0</v>
      </c>
      <c r="BR31" s="42">
        <f>BI31*'2'!Q32</f>
        <v>0</v>
      </c>
      <c r="BS31" s="42">
        <f>BM31*'2'!Q32</f>
        <v>0</v>
      </c>
      <c r="BT31" s="42">
        <f t="shared" si="15"/>
        <v>0</v>
      </c>
      <c r="BU31" s="42">
        <f>BN31*'2'!BO32</f>
        <v>0</v>
      </c>
      <c r="BV31" s="42">
        <f>BN31*'2'!BN32</f>
        <v>0</v>
      </c>
      <c r="BW31" s="42">
        <f>SUMIF(分析ｼｰﾄ!$M$58:$M$119,B31,分析ｼｰﾄ!$R$58:$R$119)</f>
        <v>0</v>
      </c>
      <c r="BX31" s="42">
        <f t="shared" si="16"/>
        <v>0</v>
      </c>
      <c r="BY31" s="42">
        <f>SUMIF(分析ｼｰﾄ!$M$58:$M$119,B31,分析ｼｰﾄ!$N$58:$N$119)</f>
        <v>0</v>
      </c>
      <c r="BZ31" s="42">
        <f>$BW31*'2'!BA32</f>
        <v>0</v>
      </c>
      <c r="CA31" s="42">
        <f>$BW31*'2'!BB32</f>
        <v>0</v>
      </c>
      <c r="CB31" s="126"/>
      <c r="CC31" s="126"/>
      <c r="CD31" s="126"/>
      <c r="CE31" s="126"/>
      <c r="CF31" s="126"/>
      <c r="CG31" s="126"/>
      <c r="CH31" s="126"/>
      <c r="CI31" s="42">
        <f>$BX31*'2'!BA32</f>
        <v>0</v>
      </c>
      <c r="CJ31" s="42">
        <f>$BX31*'2'!BB32</f>
        <v>0</v>
      </c>
      <c r="CK31" s="126"/>
      <c r="CL31" s="126"/>
      <c r="CM31" s="126"/>
      <c r="CN31" s="126"/>
      <c r="CO31" s="126"/>
      <c r="CP31" s="126"/>
      <c r="CQ31" s="126"/>
      <c r="CR31" s="42">
        <f>BW31+SUM(CB4:CH41,CK4:CQ41)*'2'!C32</f>
        <v>0</v>
      </c>
      <c r="CS31" s="42">
        <v>0</v>
      </c>
      <c r="CT31" s="42">
        <f t="shared" si="18"/>
        <v>0</v>
      </c>
      <c r="CU31" s="42">
        <f>CS31*'2'!F32</f>
        <v>0</v>
      </c>
      <c r="CV31" s="54"/>
      <c r="CW31" s="42">
        <f>$CV$4*'2'!N32</f>
        <v>0</v>
      </c>
      <c r="CX31" s="42">
        <f t="shared" si="19"/>
        <v>0</v>
      </c>
      <c r="CY31" s="42">
        <f>CS31*'2'!O32</f>
        <v>0</v>
      </c>
      <c r="CZ31" s="42">
        <f>CW31*'2'!O32</f>
        <v>0</v>
      </c>
      <c r="DA31" s="42">
        <f t="shared" si="20"/>
        <v>0</v>
      </c>
      <c r="DB31" s="42">
        <f>CS31*'2'!Q32</f>
        <v>0</v>
      </c>
      <c r="DC31" s="42">
        <f>CW31*'2'!Q32</f>
        <v>0</v>
      </c>
      <c r="DD31" s="42">
        <f t="shared" si="21"/>
        <v>0</v>
      </c>
      <c r="DE31" s="42">
        <f>CX31*'2'!BO32</f>
        <v>0</v>
      </c>
      <c r="DF31" s="42">
        <f>CX31*'2'!BN32</f>
        <v>0</v>
      </c>
      <c r="DG31" s="42">
        <f t="shared" si="22"/>
        <v>0</v>
      </c>
      <c r="DH31" s="42">
        <f t="shared" si="23"/>
        <v>0</v>
      </c>
      <c r="DI31" s="42">
        <f t="shared" si="24"/>
        <v>0</v>
      </c>
      <c r="DJ31" s="42">
        <f t="shared" si="25"/>
        <v>0</v>
      </c>
      <c r="DK31" s="38"/>
      <c r="DL31" s="42">
        <f t="shared" si="26"/>
        <v>0</v>
      </c>
      <c r="DM31" s="42">
        <f t="shared" si="27"/>
        <v>0</v>
      </c>
      <c r="DN31" s="42">
        <f t="shared" si="28"/>
        <v>0</v>
      </c>
      <c r="DO31" s="42">
        <f t="shared" si="29"/>
        <v>0</v>
      </c>
      <c r="DP31" s="42">
        <f t="shared" si="30"/>
        <v>0</v>
      </c>
      <c r="DQ31" s="42">
        <f t="shared" si="31"/>
        <v>0</v>
      </c>
      <c r="DR31" s="42">
        <f t="shared" si="32"/>
        <v>0</v>
      </c>
      <c r="DS31" s="42">
        <f t="shared" si="33"/>
        <v>0</v>
      </c>
      <c r="DT31" s="56">
        <f>DM31*'2'!BO32</f>
        <v>0</v>
      </c>
      <c r="DU31" s="56">
        <f>DM31*'2'!BN32</f>
        <v>0</v>
      </c>
    </row>
    <row r="32" spans="1:125">
      <c r="A32" s="11" t="s">
        <v>158</v>
      </c>
      <c r="B32" s="11" t="s">
        <v>24</v>
      </c>
      <c r="C32" s="42">
        <f>分析ｼｰﾄ!C37*'2'!C33+分析ｼｰﾄ!D37</f>
        <v>0</v>
      </c>
      <c r="D32" s="42">
        <f t="shared" si="0"/>
        <v>0</v>
      </c>
      <c r="E32" s="42">
        <f>分析ｼｰﾄ!C37+分析ｼｰﾄ!D37</f>
        <v>0</v>
      </c>
      <c r="F32" s="42">
        <f>$C32*'2'!BA33</f>
        <v>0</v>
      </c>
      <c r="G32" s="42">
        <f>$C32*'2'!BB33</f>
        <v>0</v>
      </c>
      <c r="H32" s="42">
        <f>$C32*'2'!BC33</f>
        <v>0</v>
      </c>
      <c r="I32" s="42">
        <f>$C32*'2'!BD33</f>
        <v>0</v>
      </c>
      <c r="J32" s="42">
        <f>$C32*'2'!BE33</f>
        <v>0</v>
      </c>
      <c r="K32" s="42">
        <f>$C32*'2'!BF33</f>
        <v>0</v>
      </c>
      <c r="L32" s="42">
        <f>$C32*'2'!BG33</f>
        <v>0</v>
      </c>
      <c r="M32" s="42">
        <f>$C32*'2'!BH33</f>
        <v>0</v>
      </c>
      <c r="N32" s="42">
        <f>$C32*'2'!BI33</f>
        <v>0</v>
      </c>
      <c r="O32" s="42">
        <f>$D32*'2'!BA33</f>
        <v>0</v>
      </c>
      <c r="P32" s="42">
        <f>$D32*'2'!BB33</f>
        <v>0</v>
      </c>
      <c r="Q32" s="42">
        <f>$D32*'2'!BC33</f>
        <v>0</v>
      </c>
      <c r="R32" s="42">
        <f>$D32*'2'!BD33</f>
        <v>0</v>
      </c>
      <c r="S32" s="42">
        <f>$D32*'2'!BE33</f>
        <v>0</v>
      </c>
      <c r="T32" s="42">
        <f>$D32*'2'!BF33</f>
        <v>0</v>
      </c>
      <c r="U32" s="42">
        <f>$D32*'2'!BG33</f>
        <v>0</v>
      </c>
      <c r="V32" s="42">
        <f>$D32*'2'!BH33</f>
        <v>0</v>
      </c>
      <c r="W32" s="42">
        <f>$D32*'2'!BI33</f>
        <v>0</v>
      </c>
      <c r="X32" s="42">
        <f t="shared" ref="X32:X41" si="34">C32-SUM(F32:N32)</f>
        <v>0</v>
      </c>
      <c r="Y32" s="42">
        <v>0</v>
      </c>
      <c r="Z32" s="42">
        <f t="shared" si="11"/>
        <v>0</v>
      </c>
      <c r="AA32" s="42">
        <f>Y32*'2'!F33</f>
        <v>0</v>
      </c>
      <c r="AB32" s="37"/>
      <c r="AC32" s="42">
        <f>$AB$4*'2'!N33</f>
        <v>0</v>
      </c>
      <c r="AD32" s="42">
        <f t="shared" si="2"/>
        <v>0</v>
      </c>
      <c r="AE32" s="42">
        <f>Y32*'2'!O33</f>
        <v>0</v>
      </c>
      <c r="AF32" s="42">
        <f>AC32*'2'!O33</f>
        <v>0</v>
      </c>
      <c r="AG32" s="42">
        <f t="shared" si="12"/>
        <v>0</v>
      </c>
      <c r="AH32" s="42">
        <f>Y32*'2'!Q33</f>
        <v>0</v>
      </c>
      <c r="AI32" s="42">
        <f>AC32*'2'!Q33</f>
        <v>0</v>
      </c>
      <c r="AJ32" s="42">
        <f t="shared" si="3"/>
        <v>0</v>
      </c>
      <c r="AK32" s="42">
        <f>AD32*'2'!BO33</f>
        <v>0</v>
      </c>
      <c r="AL32" s="42">
        <f>AD32*'2'!BN33</f>
        <v>0</v>
      </c>
      <c r="AM32" s="42">
        <f>SUMIF(分析ｼｰﾄ!$M$9:$M$57,'3'!B32,分析ｼｰﾄ!$R$9:$R$57)</f>
        <v>0</v>
      </c>
      <c r="AN32" s="42">
        <f t="shared" si="4"/>
        <v>0</v>
      </c>
      <c r="AO32" s="42">
        <f>SUMIF(分析ｼｰﾄ!$M$9:$M$57,'3'!B32,分析ｼｰﾄ!$P$9:$P$57)</f>
        <v>0</v>
      </c>
      <c r="AP32" s="42">
        <f>$AM32*'2'!BA33</f>
        <v>0</v>
      </c>
      <c r="AQ32" s="42">
        <f>$AM32*'2'!BB33</f>
        <v>0</v>
      </c>
      <c r="AR32" s="42">
        <f>$AM32*'2'!BC33</f>
        <v>0</v>
      </c>
      <c r="AS32" s="42">
        <f>$AM32*'2'!BD33</f>
        <v>0</v>
      </c>
      <c r="AT32" s="42">
        <f>$AM32*'2'!BE33</f>
        <v>0</v>
      </c>
      <c r="AU32" s="42">
        <f>$AM32*'2'!BF33</f>
        <v>0</v>
      </c>
      <c r="AV32" s="42">
        <f>$AM32*'2'!BG33</f>
        <v>0</v>
      </c>
      <c r="AW32" s="42">
        <f>$AM32*'2'!BH33</f>
        <v>0</v>
      </c>
      <c r="AX32" s="42">
        <f>$AM32*'2'!BI33</f>
        <v>0</v>
      </c>
      <c r="AY32" s="42">
        <f>$AN32*'2'!BA33</f>
        <v>0</v>
      </c>
      <c r="AZ32" s="42">
        <f>$AN32*'2'!BB33</f>
        <v>0</v>
      </c>
      <c r="BA32" s="42">
        <f>$AN32*'2'!BC33</f>
        <v>0</v>
      </c>
      <c r="BB32" s="42">
        <f>$AN32*'2'!BD33</f>
        <v>0</v>
      </c>
      <c r="BC32" s="42">
        <f>$AN32*'2'!BE33</f>
        <v>0</v>
      </c>
      <c r="BD32" s="42">
        <f>$AN32*'2'!BF33</f>
        <v>0</v>
      </c>
      <c r="BE32" s="42">
        <f>$AN32*'2'!BG33</f>
        <v>0</v>
      </c>
      <c r="BF32" s="42">
        <f>$AN32*'2'!BH33</f>
        <v>0</v>
      </c>
      <c r="BG32" s="42">
        <f>$AN32*'2'!BI33</f>
        <v>0</v>
      </c>
      <c r="BH32" s="42">
        <f t="shared" ref="BH32:BH41" si="35">AM32-SUM(AP32:AX32)</f>
        <v>0</v>
      </c>
      <c r="BI32" s="42">
        <v>0</v>
      </c>
      <c r="BJ32" s="42">
        <f t="shared" si="6"/>
        <v>0</v>
      </c>
      <c r="BK32" s="42">
        <f>BI32*'2'!F33</f>
        <v>0</v>
      </c>
      <c r="BL32" s="38"/>
      <c r="BM32" s="42">
        <f>$BL$4*'2'!N33</f>
        <v>0</v>
      </c>
      <c r="BN32" s="42">
        <f t="shared" si="13"/>
        <v>0</v>
      </c>
      <c r="BO32" s="42">
        <f>BI32*'2'!O33</f>
        <v>0</v>
      </c>
      <c r="BP32" s="42">
        <f>BM32*'2'!O33</f>
        <v>0</v>
      </c>
      <c r="BQ32" s="42">
        <f t="shared" si="14"/>
        <v>0</v>
      </c>
      <c r="BR32" s="42">
        <f>BI32*'2'!Q33</f>
        <v>0</v>
      </c>
      <c r="BS32" s="42">
        <f>BM32*'2'!Q33</f>
        <v>0</v>
      </c>
      <c r="BT32" s="42">
        <f t="shared" si="15"/>
        <v>0</v>
      </c>
      <c r="BU32" s="42">
        <f>BN32*'2'!BO33</f>
        <v>0</v>
      </c>
      <c r="BV32" s="42">
        <f>BN32*'2'!BN33</f>
        <v>0</v>
      </c>
      <c r="BW32" s="42">
        <f>SUMIF(分析ｼｰﾄ!$M$58:$M$119,B32,分析ｼｰﾄ!$R$58:$R$119)</f>
        <v>0</v>
      </c>
      <c r="BX32" s="42">
        <f t="shared" si="16"/>
        <v>0</v>
      </c>
      <c r="BY32" s="42">
        <f>SUMIF(分析ｼｰﾄ!$M$58:$M$119,B32,分析ｼｰﾄ!$N$58:$N$119)</f>
        <v>0</v>
      </c>
      <c r="BZ32" s="42">
        <f>$BW32*'2'!BA33</f>
        <v>0</v>
      </c>
      <c r="CA32" s="42">
        <f>$BW32*'2'!BB33</f>
        <v>0</v>
      </c>
      <c r="CB32" s="42">
        <f>$BW32*'2'!BC33</f>
        <v>0</v>
      </c>
      <c r="CC32" s="42">
        <f>$BW32*'2'!BD33</f>
        <v>0</v>
      </c>
      <c r="CD32" s="42">
        <f>$BW32*'2'!BE33</f>
        <v>0</v>
      </c>
      <c r="CE32" s="42">
        <f>$BW32*'2'!BF33</f>
        <v>0</v>
      </c>
      <c r="CF32" s="42">
        <f>$BW32*'2'!BG33</f>
        <v>0</v>
      </c>
      <c r="CG32" s="42">
        <f>$BW32*'2'!BH33</f>
        <v>0</v>
      </c>
      <c r="CH32" s="42">
        <f>$BW32*'2'!BI33</f>
        <v>0</v>
      </c>
      <c r="CI32" s="42">
        <f>$BX32*'2'!BA33</f>
        <v>0</v>
      </c>
      <c r="CJ32" s="42">
        <f>$BX32*'2'!BB33</f>
        <v>0</v>
      </c>
      <c r="CK32" s="42">
        <f>$BX32*'2'!BC33</f>
        <v>0</v>
      </c>
      <c r="CL32" s="42">
        <f>$BX32*'2'!BD33</f>
        <v>0</v>
      </c>
      <c r="CM32" s="42">
        <f>$BX32*'2'!BE33</f>
        <v>0</v>
      </c>
      <c r="CN32" s="42">
        <f>$BX32*'2'!BF33</f>
        <v>0</v>
      </c>
      <c r="CO32" s="42">
        <f>$BX32*'2'!BG33</f>
        <v>0</v>
      </c>
      <c r="CP32" s="42">
        <f>$BX32*'2'!BH33</f>
        <v>0</v>
      </c>
      <c r="CQ32" s="42">
        <f>$BX32*'2'!BI33</f>
        <v>0</v>
      </c>
      <c r="CR32" s="42">
        <f t="shared" si="17"/>
        <v>0</v>
      </c>
      <c r="CS32" s="42">
        <v>0</v>
      </c>
      <c r="CT32" s="42">
        <f t="shared" si="18"/>
        <v>0</v>
      </c>
      <c r="CU32" s="42">
        <f>CS32*'2'!F33</f>
        <v>0</v>
      </c>
      <c r="CV32" s="54"/>
      <c r="CW32" s="42">
        <f>$CV$4*'2'!N33</f>
        <v>0</v>
      </c>
      <c r="CX32" s="42">
        <f t="shared" si="19"/>
        <v>0</v>
      </c>
      <c r="CY32" s="42">
        <f>CS32*'2'!O33</f>
        <v>0</v>
      </c>
      <c r="CZ32" s="42">
        <f>CW32*'2'!O33</f>
        <v>0</v>
      </c>
      <c r="DA32" s="42">
        <f t="shared" si="20"/>
        <v>0</v>
      </c>
      <c r="DB32" s="42">
        <f>CS32*'2'!Q33</f>
        <v>0</v>
      </c>
      <c r="DC32" s="42">
        <f>CW32*'2'!Q33</f>
        <v>0</v>
      </c>
      <c r="DD32" s="42">
        <f t="shared" si="21"/>
        <v>0</v>
      </c>
      <c r="DE32" s="42">
        <f>CX32*'2'!BO33</f>
        <v>0</v>
      </c>
      <c r="DF32" s="42">
        <f>CX32*'2'!BN33</f>
        <v>0</v>
      </c>
      <c r="DG32" s="42">
        <f t="shared" si="22"/>
        <v>0</v>
      </c>
      <c r="DH32" s="42">
        <f t="shared" si="23"/>
        <v>0</v>
      </c>
      <c r="DI32" s="42">
        <f t="shared" si="24"/>
        <v>0</v>
      </c>
      <c r="DJ32" s="42">
        <f t="shared" si="25"/>
        <v>0</v>
      </c>
      <c r="DK32" s="38"/>
      <c r="DL32" s="42">
        <f t="shared" si="26"/>
        <v>0</v>
      </c>
      <c r="DM32" s="42">
        <f t="shared" si="27"/>
        <v>0</v>
      </c>
      <c r="DN32" s="42">
        <f t="shared" si="28"/>
        <v>0</v>
      </c>
      <c r="DO32" s="42">
        <f t="shared" si="29"/>
        <v>0</v>
      </c>
      <c r="DP32" s="42">
        <f t="shared" si="30"/>
        <v>0</v>
      </c>
      <c r="DQ32" s="42">
        <f t="shared" si="31"/>
        <v>0</v>
      </c>
      <c r="DR32" s="42">
        <f t="shared" si="32"/>
        <v>0</v>
      </c>
      <c r="DS32" s="42">
        <f t="shared" si="33"/>
        <v>0</v>
      </c>
      <c r="DT32" s="56">
        <f>DM32*'2'!BO33</f>
        <v>0</v>
      </c>
      <c r="DU32" s="56">
        <f>DM32*'2'!BN33</f>
        <v>0</v>
      </c>
    </row>
    <row r="33" spans="1:125">
      <c r="A33" s="11" t="s">
        <v>159</v>
      </c>
      <c r="B33" s="11" t="s">
        <v>25</v>
      </c>
      <c r="C33" s="42">
        <f>分析ｼｰﾄ!C38*'2'!C34+分析ｼｰﾄ!D38</f>
        <v>0</v>
      </c>
      <c r="D33" s="42">
        <f t="shared" si="0"/>
        <v>0</v>
      </c>
      <c r="E33" s="42">
        <f>分析ｼｰﾄ!C38+分析ｼｰﾄ!D38</f>
        <v>0</v>
      </c>
      <c r="F33" s="42">
        <f>$C33*'2'!BA34</f>
        <v>0</v>
      </c>
      <c r="G33" s="42">
        <f>$C33*'2'!BB34</f>
        <v>0</v>
      </c>
      <c r="H33" s="42">
        <f>$C33*'2'!BC34</f>
        <v>0</v>
      </c>
      <c r="I33" s="42">
        <f>$C33*'2'!BD34</f>
        <v>0</v>
      </c>
      <c r="J33" s="42">
        <f>$C33*'2'!BE34</f>
        <v>0</v>
      </c>
      <c r="K33" s="42">
        <f>$C33*'2'!BF34</f>
        <v>0</v>
      </c>
      <c r="L33" s="42">
        <f>$C33*'2'!BG34</f>
        <v>0</v>
      </c>
      <c r="M33" s="42">
        <f>$C33*'2'!BH34</f>
        <v>0</v>
      </c>
      <c r="N33" s="42">
        <f>$C33*'2'!BI34</f>
        <v>0</v>
      </c>
      <c r="O33" s="42">
        <f>$D33*'2'!BA34</f>
        <v>0</v>
      </c>
      <c r="P33" s="42">
        <f>$D33*'2'!BB34</f>
        <v>0</v>
      </c>
      <c r="Q33" s="42">
        <f>$D33*'2'!BC34</f>
        <v>0</v>
      </c>
      <c r="R33" s="42">
        <f>$D33*'2'!BD34</f>
        <v>0</v>
      </c>
      <c r="S33" s="42">
        <f>$D33*'2'!BE34</f>
        <v>0</v>
      </c>
      <c r="T33" s="42">
        <f>$D33*'2'!BF34</f>
        <v>0</v>
      </c>
      <c r="U33" s="42">
        <f>$D33*'2'!BG34</f>
        <v>0</v>
      </c>
      <c r="V33" s="42">
        <f>$D33*'2'!BH34</f>
        <v>0</v>
      </c>
      <c r="W33" s="42">
        <f>$D33*'2'!BI34</f>
        <v>0</v>
      </c>
      <c r="X33" s="42">
        <f t="shared" si="34"/>
        <v>0</v>
      </c>
      <c r="Y33" s="42">
        <v>0</v>
      </c>
      <c r="Z33" s="42">
        <f t="shared" si="11"/>
        <v>0</v>
      </c>
      <c r="AA33" s="42">
        <f>Y33*'2'!F34</f>
        <v>0</v>
      </c>
      <c r="AB33" s="37"/>
      <c r="AC33" s="42">
        <f>$AB$4*'2'!N34</f>
        <v>0</v>
      </c>
      <c r="AD33" s="42">
        <f t="shared" si="2"/>
        <v>0</v>
      </c>
      <c r="AE33" s="42">
        <f>Y33*'2'!O34</f>
        <v>0</v>
      </c>
      <c r="AF33" s="42">
        <f>AC33*'2'!O34</f>
        <v>0</v>
      </c>
      <c r="AG33" s="42">
        <f t="shared" si="12"/>
        <v>0</v>
      </c>
      <c r="AH33" s="42">
        <f>Y33*'2'!Q34</f>
        <v>0</v>
      </c>
      <c r="AI33" s="42">
        <f>AC33*'2'!Q34</f>
        <v>0</v>
      </c>
      <c r="AJ33" s="42">
        <f t="shared" si="3"/>
        <v>0</v>
      </c>
      <c r="AK33" s="42">
        <f>AD33*'2'!BO34</f>
        <v>0</v>
      </c>
      <c r="AL33" s="42">
        <f>AD33*'2'!BN34</f>
        <v>0</v>
      </c>
      <c r="AM33" s="42">
        <f>SUMIF(分析ｼｰﾄ!$M$9:$M$57,'3'!B33,分析ｼｰﾄ!$R$9:$R$57)</f>
        <v>0</v>
      </c>
      <c r="AN33" s="42">
        <f t="shared" si="4"/>
        <v>0</v>
      </c>
      <c r="AO33" s="42">
        <f>SUMIF(分析ｼｰﾄ!$M$9:$M$57,'3'!B33,分析ｼｰﾄ!$P$9:$P$57)</f>
        <v>0</v>
      </c>
      <c r="AP33" s="42">
        <f>$AM33*'2'!BA34</f>
        <v>0</v>
      </c>
      <c r="AQ33" s="42">
        <f>$AM33*'2'!BB34</f>
        <v>0</v>
      </c>
      <c r="AR33" s="42">
        <f>$AM33*'2'!BC34</f>
        <v>0</v>
      </c>
      <c r="AS33" s="42">
        <f>$AM33*'2'!BD34</f>
        <v>0</v>
      </c>
      <c r="AT33" s="42">
        <f>$AM33*'2'!BE34</f>
        <v>0</v>
      </c>
      <c r="AU33" s="42">
        <f>$AM33*'2'!BF34</f>
        <v>0</v>
      </c>
      <c r="AV33" s="42">
        <f>$AM33*'2'!BG34</f>
        <v>0</v>
      </c>
      <c r="AW33" s="42">
        <f>$AM33*'2'!BH34</f>
        <v>0</v>
      </c>
      <c r="AX33" s="42">
        <f>$AM33*'2'!BI34</f>
        <v>0</v>
      </c>
      <c r="AY33" s="42">
        <f>$AN33*'2'!BA34</f>
        <v>0</v>
      </c>
      <c r="AZ33" s="42">
        <f>$AN33*'2'!BB34</f>
        <v>0</v>
      </c>
      <c r="BA33" s="42">
        <f>$AN33*'2'!BC34</f>
        <v>0</v>
      </c>
      <c r="BB33" s="42">
        <f>$AN33*'2'!BD34</f>
        <v>0</v>
      </c>
      <c r="BC33" s="42">
        <f>$AN33*'2'!BE34</f>
        <v>0</v>
      </c>
      <c r="BD33" s="42">
        <f>$AN33*'2'!BF34</f>
        <v>0</v>
      </c>
      <c r="BE33" s="42">
        <f>$AN33*'2'!BG34</f>
        <v>0</v>
      </c>
      <c r="BF33" s="42">
        <f>$AN33*'2'!BH34</f>
        <v>0</v>
      </c>
      <c r="BG33" s="42">
        <f>$AN33*'2'!BI34</f>
        <v>0</v>
      </c>
      <c r="BH33" s="42">
        <f t="shared" si="35"/>
        <v>0</v>
      </c>
      <c r="BI33" s="42">
        <v>0</v>
      </c>
      <c r="BJ33" s="42">
        <f t="shared" si="6"/>
        <v>0</v>
      </c>
      <c r="BK33" s="42">
        <f>BI33*'2'!F34</f>
        <v>0</v>
      </c>
      <c r="BL33" s="38"/>
      <c r="BM33" s="42">
        <f>$BL$4*'2'!N34</f>
        <v>0</v>
      </c>
      <c r="BN33" s="42">
        <f t="shared" si="13"/>
        <v>0</v>
      </c>
      <c r="BO33" s="42">
        <f>BI33*'2'!O34</f>
        <v>0</v>
      </c>
      <c r="BP33" s="42">
        <f>BM33*'2'!O34</f>
        <v>0</v>
      </c>
      <c r="BQ33" s="42">
        <f t="shared" si="14"/>
        <v>0</v>
      </c>
      <c r="BR33" s="42">
        <f>BI33*'2'!Q34</f>
        <v>0</v>
      </c>
      <c r="BS33" s="42">
        <f>BM33*'2'!Q34</f>
        <v>0</v>
      </c>
      <c r="BT33" s="42">
        <f t="shared" si="15"/>
        <v>0</v>
      </c>
      <c r="BU33" s="42">
        <f>BN33*'2'!BO34</f>
        <v>0</v>
      </c>
      <c r="BV33" s="42">
        <f>BN33*'2'!BN34</f>
        <v>0</v>
      </c>
      <c r="BW33" s="42">
        <f>SUMIF(分析ｼｰﾄ!$M$58:$M$119,B33,分析ｼｰﾄ!$R$58:$R$119)</f>
        <v>0</v>
      </c>
      <c r="BX33" s="42">
        <f t="shared" si="16"/>
        <v>0</v>
      </c>
      <c r="BY33" s="42">
        <f>SUMIF(分析ｼｰﾄ!$M$58:$M$119,B33,分析ｼｰﾄ!$N$58:$N$119)</f>
        <v>0</v>
      </c>
      <c r="BZ33" s="42">
        <f>$BW33*'2'!BA34</f>
        <v>0</v>
      </c>
      <c r="CA33" s="42">
        <f>$BW33*'2'!BB34</f>
        <v>0</v>
      </c>
      <c r="CB33" s="42">
        <f>$BW33*'2'!BC34</f>
        <v>0</v>
      </c>
      <c r="CC33" s="42">
        <f>$BW33*'2'!BD34</f>
        <v>0</v>
      </c>
      <c r="CD33" s="42">
        <f>$BW33*'2'!BE34</f>
        <v>0</v>
      </c>
      <c r="CE33" s="42">
        <f>$BW33*'2'!BF34</f>
        <v>0</v>
      </c>
      <c r="CF33" s="42">
        <f>$BW33*'2'!BG34</f>
        <v>0</v>
      </c>
      <c r="CG33" s="42">
        <f>$BW33*'2'!BH34</f>
        <v>0</v>
      </c>
      <c r="CH33" s="42">
        <f>$BW33*'2'!BI34</f>
        <v>0</v>
      </c>
      <c r="CI33" s="42">
        <f>$BX33*'2'!BA34</f>
        <v>0</v>
      </c>
      <c r="CJ33" s="42">
        <f>$BX33*'2'!BB34</f>
        <v>0</v>
      </c>
      <c r="CK33" s="42">
        <f>$BX33*'2'!BC34</f>
        <v>0</v>
      </c>
      <c r="CL33" s="42">
        <f>$BX33*'2'!BD34</f>
        <v>0</v>
      </c>
      <c r="CM33" s="42">
        <f>$BX33*'2'!BE34</f>
        <v>0</v>
      </c>
      <c r="CN33" s="42">
        <f>$BX33*'2'!BF34</f>
        <v>0</v>
      </c>
      <c r="CO33" s="42">
        <f>$BX33*'2'!BG34</f>
        <v>0</v>
      </c>
      <c r="CP33" s="42">
        <f>$BX33*'2'!BH34</f>
        <v>0</v>
      </c>
      <c r="CQ33" s="42">
        <f>$BX33*'2'!BI34</f>
        <v>0</v>
      </c>
      <c r="CR33" s="42">
        <f t="shared" si="17"/>
        <v>0</v>
      </c>
      <c r="CS33" s="42">
        <v>0</v>
      </c>
      <c r="CT33" s="42">
        <f t="shared" si="18"/>
        <v>0</v>
      </c>
      <c r="CU33" s="42">
        <f>CS33*'2'!F34</f>
        <v>0</v>
      </c>
      <c r="CV33" s="54"/>
      <c r="CW33" s="42">
        <f>$CV$4*'2'!N34</f>
        <v>0</v>
      </c>
      <c r="CX33" s="42">
        <f t="shared" si="19"/>
        <v>0</v>
      </c>
      <c r="CY33" s="42">
        <f>CS33*'2'!O34</f>
        <v>0</v>
      </c>
      <c r="CZ33" s="42">
        <f>CW33*'2'!O34</f>
        <v>0</v>
      </c>
      <c r="DA33" s="42">
        <f t="shared" si="20"/>
        <v>0</v>
      </c>
      <c r="DB33" s="42">
        <f>CS33*'2'!Q34</f>
        <v>0</v>
      </c>
      <c r="DC33" s="42">
        <f>CW33*'2'!Q34</f>
        <v>0</v>
      </c>
      <c r="DD33" s="42">
        <f t="shared" si="21"/>
        <v>0</v>
      </c>
      <c r="DE33" s="42">
        <f>CX33*'2'!BO34</f>
        <v>0</v>
      </c>
      <c r="DF33" s="42">
        <f>CX33*'2'!BN34</f>
        <v>0</v>
      </c>
      <c r="DG33" s="42">
        <f t="shared" si="22"/>
        <v>0</v>
      </c>
      <c r="DH33" s="42">
        <f t="shared" si="23"/>
        <v>0</v>
      </c>
      <c r="DI33" s="42">
        <f t="shared" si="24"/>
        <v>0</v>
      </c>
      <c r="DJ33" s="42">
        <f t="shared" si="25"/>
        <v>0</v>
      </c>
      <c r="DK33" s="38"/>
      <c r="DL33" s="42">
        <f t="shared" si="26"/>
        <v>0</v>
      </c>
      <c r="DM33" s="42">
        <f t="shared" si="27"/>
        <v>0</v>
      </c>
      <c r="DN33" s="42">
        <f t="shared" si="28"/>
        <v>0</v>
      </c>
      <c r="DO33" s="42">
        <f t="shared" si="29"/>
        <v>0</v>
      </c>
      <c r="DP33" s="42">
        <f t="shared" si="30"/>
        <v>0</v>
      </c>
      <c r="DQ33" s="42">
        <f t="shared" si="31"/>
        <v>0</v>
      </c>
      <c r="DR33" s="42">
        <f t="shared" si="32"/>
        <v>0</v>
      </c>
      <c r="DS33" s="42">
        <f t="shared" si="33"/>
        <v>0</v>
      </c>
      <c r="DT33" s="56">
        <f>DM33*'2'!BO34</f>
        <v>0</v>
      </c>
      <c r="DU33" s="56">
        <f>DM33*'2'!BN34</f>
        <v>0</v>
      </c>
    </row>
    <row r="34" spans="1:125">
      <c r="A34" s="11" t="s">
        <v>160</v>
      </c>
      <c r="B34" s="11" t="s">
        <v>26</v>
      </c>
      <c r="C34" s="42">
        <f>分析ｼｰﾄ!C39*'2'!C35+分析ｼｰﾄ!D39</f>
        <v>0</v>
      </c>
      <c r="D34" s="42">
        <f t="shared" si="0"/>
        <v>0</v>
      </c>
      <c r="E34" s="42">
        <f>分析ｼｰﾄ!C39+分析ｼｰﾄ!D39</f>
        <v>0</v>
      </c>
      <c r="F34" s="42">
        <f>$C34*'2'!BA35</f>
        <v>0</v>
      </c>
      <c r="G34" s="42">
        <f>$C34*'2'!BB35</f>
        <v>0</v>
      </c>
      <c r="H34" s="42">
        <f>$C34*'2'!BC35</f>
        <v>0</v>
      </c>
      <c r="I34" s="42">
        <f>$C34*'2'!BD35</f>
        <v>0</v>
      </c>
      <c r="J34" s="42">
        <f>$C34*'2'!BE35</f>
        <v>0</v>
      </c>
      <c r="K34" s="42">
        <f>$C34*'2'!BF35</f>
        <v>0</v>
      </c>
      <c r="L34" s="42">
        <f>$C34*'2'!BG35</f>
        <v>0</v>
      </c>
      <c r="M34" s="42">
        <f>$C34*'2'!BH35</f>
        <v>0</v>
      </c>
      <c r="N34" s="42">
        <f>$C34*'2'!BI35</f>
        <v>0</v>
      </c>
      <c r="O34" s="42">
        <f>$D34*'2'!BA35</f>
        <v>0</v>
      </c>
      <c r="P34" s="42">
        <f>$D34*'2'!BB35</f>
        <v>0</v>
      </c>
      <c r="Q34" s="42">
        <f>$D34*'2'!BC35</f>
        <v>0</v>
      </c>
      <c r="R34" s="42">
        <f>$D34*'2'!BD35</f>
        <v>0</v>
      </c>
      <c r="S34" s="42">
        <f>$D34*'2'!BE35</f>
        <v>0</v>
      </c>
      <c r="T34" s="42">
        <f>$D34*'2'!BF35</f>
        <v>0</v>
      </c>
      <c r="U34" s="42">
        <f>$D34*'2'!BG35</f>
        <v>0</v>
      </c>
      <c r="V34" s="42">
        <f>$D34*'2'!BH35</f>
        <v>0</v>
      </c>
      <c r="W34" s="42">
        <f>$D34*'2'!BI35</f>
        <v>0</v>
      </c>
      <c r="X34" s="42">
        <f t="shared" si="34"/>
        <v>0</v>
      </c>
      <c r="Y34" s="42">
        <v>0</v>
      </c>
      <c r="Z34" s="42">
        <f t="shared" si="11"/>
        <v>0</v>
      </c>
      <c r="AA34" s="42">
        <f>Y34*'2'!F35</f>
        <v>0</v>
      </c>
      <c r="AB34" s="37"/>
      <c r="AC34" s="42">
        <f>$AB$4*'2'!N35</f>
        <v>0</v>
      </c>
      <c r="AD34" s="42">
        <f t="shared" si="2"/>
        <v>0</v>
      </c>
      <c r="AE34" s="42">
        <f>Y34*'2'!O35</f>
        <v>0</v>
      </c>
      <c r="AF34" s="42">
        <f>AC34*'2'!O35</f>
        <v>0</v>
      </c>
      <c r="AG34" s="42">
        <f t="shared" si="12"/>
        <v>0</v>
      </c>
      <c r="AH34" s="42">
        <f>Y34*'2'!Q35</f>
        <v>0</v>
      </c>
      <c r="AI34" s="42">
        <f>AC34*'2'!Q35</f>
        <v>0</v>
      </c>
      <c r="AJ34" s="42">
        <f t="shared" si="3"/>
        <v>0</v>
      </c>
      <c r="AK34" s="42">
        <f>AD34*'2'!BO35</f>
        <v>0</v>
      </c>
      <c r="AL34" s="42">
        <f>AD34*'2'!BN35</f>
        <v>0</v>
      </c>
      <c r="AM34" s="42">
        <f>SUMIF(分析ｼｰﾄ!$M$9:$M$57,'3'!B34,分析ｼｰﾄ!$R$9:$R$57)</f>
        <v>0</v>
      </c>
      <c r="AN34" s="42">
        <f t="shared" si="4"/>
        <v>0</v>
      </c>
      <c r="AO34" s="42">
        <f>SUMIF(分析ｼｰﾄ!$M$9:$M$57,'3'!B34,分析ｼｰﾄ!$P$9:$P$57)</f>
        <v>0</v>
      </c>
      <c r="AP34" s="42">
        <f>$AM34*'2'!BA35</f>
        <v>0</v>
      </c>
      <c r="AQ34" s="42">
        <f>$AM34*'2'!BB35</f>
        <v>0</v>
      </c>
      <c r="AR34" s="42">
        <f>$AM34*'2'!BC35</f>
        <v>0</v>
      </c>
      <c r="AS34" s="42">
        <f>$AM34*'2'!BD35</f>
        <v>0</v>
      </c>
      <c r="AT34" s="42">
        <f>$AM34*'2'!BE35</f>
        <v>0</v>
      </c>
      <c r="AU34" s="42">
        <f>$AM34*'2'!BF35</f>
        <v>0</v>
      </c>
      <c r="AV34" s="42">
        <f>$AM34*'2'!BG35</f>
        <v>0</v>
      </c>
      <c r="AW34" s="42">
        <f>$AM34*'2'!BH35</f>
        <v>0</v>
      </c>
      <c r="AX34" s="42">
        <f>$AM34*'2'!BI35</f>
        <v>0</v>
      </c>
      <c r="AY34" s="42">
        <f>$AN34*'2'!BA35</f>
        <v>0</v>
      </c>
      <c r="AZ34" s="42">
        <f>$AN34*'2'!BB35</f>
        <v>0</v>
      </c>
      <c r="BA34" s="42">
        <f>$AN34*'2'!BC35</f>
        <v>0</v>
      </c>
      <c r="BB34" s="42">
        <f>$AN34*'2'!BD35</f>
        <v>0</v>
      </c>
      <c r="BC34" s="42">
        <f>$AN34*'2'!BE35</f>
        <v>0</v>
      </c>
      <c r="BD34" s="42">
        <f>$AN34*'2'!BF35</f>
        <v>0</v>
      </c>
      <c r="BE34" s="42">
        <f>$AN34*'2'!BG35</f>
        <v>0</v>
      </c>
      <c r="BF34" s="42">
        <f>$AN34*'2'!BH35</f>
        <v>0</v>
      </c>
      <c r="BG34" s="42">
        <f>$AN34*'2'!BI35</f>
        <v>0</v>
      </c>
      <c r="BH34" s="42">
        <f t="shared" si="35"/>
        <v>0</v>
      </c>
      <c r="BI34" s="42">
        <v>0</v>
      </c>
      <c r="BJ34" s="42">
        <f t="shared" si="6"/>
        <v>0</v>
      </c>
      <c r="BK34" s="42">
        <f>BI34*'2'!F35</f>
        <v>0</v>
      </c>
      <c r="BL34" s="38"/>
      <c r="BM34" s="42">
        <f>$BL$4*'2'!N35</f>
        <v>0</v>
      </c>
      <c r="BN34" s="42">
        <f t="shared" si="13"/>
        <v>0</v>
      </c>
      <c r="BO34" s="42">
        <f>BI34*'2'!O35</f>
        <v>0</v>
      </c>
      <c r="BP34" s="42">
        <f>BM34*'2'!O35</f>
        <v>0</v>
      </c>
      <c r="BQ34" s="42">
        <f t="shared" si="14"/>
        <v>0</v>
      </c>
      <c r="BR34" s="42">
        <f>BI34*'2'!Q35</f>
        <v>0</v>
      </c>
      <c r="BS34" s="42">
        <f>BM34*'2'!Q35</f>
        <v>0</v>
      </c>
      <c r="BT34" s="42">
        <f t="shared" si="15"/>
        <v>0</v>
      </c>
      <c r="BU34" s="42">
        <f>BN34*'2'!BO35</f>
        <v>0</v>
      </c>
      <c r="BV34" s="42">
        <f>BN34*'2'!BN35</f>
        <v>0</v>
      </c>
      <c r="BW34" s="42">
        <f>SUMIF(分析ｼｰﾄ!$M$58:$M$119,B34,分析ｼｰﾄ!$R$58:$R$119)</f>
        <v>0</v>
      </c>
      <c r="BX34" s="42">
        <f t="shared" si="16"/>
        <v>0</v>
      </c>
      <c r="BY34" s="42">
        <f>SUMIF(分析ｼｰﾄ!$M$58:$M$119,B34,分析ｼｰﾄ!$N$58:$N$119)</f>
        <v>0</v>
      </c>
      <c r="BZ34" s="42">
        <f>$BW34*'2'!BA35</f>
        <v>0</v>
      </c>
      <c r="CA34" s="42">
        <f>$BW34*'2'!BB35</f>
        <v>0</v>
      </c>
      <c r="CB34" s="42">
        <f>$BW34*'2'!BC35</f>
        <v>0</v>
      </c>
      <c r="CC34" s="42">
        <f>$BW34*'2'!BD35</f>
        <v>0</v>
      </c>
      <c r="CD34" s="42">
        <f>$BW34*'2'!BE35</f>
        <v>0</v>
      </c>
      <c r="CE34" s="42">
        <f>$BW34*'2'!BF35</f>
        <v>0</v>
      </c>
      <c r="CF34" s="42">
        <f>$BW34*'2'!BG35</f>
        <v>0</v>
      </c>
      <c r="CG34" s="42">
        <f>$BW34*'2'!BH35</f>
        <v>0</v>
      </c>
      <c r="CH34" s="42">
        <f>$BW34*'2'!BI35</f>
        <v>0</v>
      </c>
      <c r="CI34" s="42">
        <f>$BX34*'2'!BA35</f>
        <v>0</v>
      </c>
      <c r="CJ34" s="42">
        <f>$BX34*'2'!BB35</f>
        <v>0</v>
      </c>
      <c r="CK34" s="42">
        <f>$BX34*'2'!BC35</f>
        <v>0</v>
      </c>
      <c r="CL34" s="42">
        <f>$BX34*'2'!BD35</f>
        <v>0</v>
      </c>
      <c r="CM34" s="42">
        <f>$BX34*'2'!BE35</f>
        <v>0</v>
      </c>
      <c r="CN34" s="42">
        <f>$BX34*'2'!BF35</f>
        <v>0</v>
      </c>
      <c r="CO34" s="42">
        <f>$BX34*'2'!BG35</f>
        <v>0</v>
      </c>
      <c r="CP34" s="42">
        <f>$BX34*'2'!BH35</f>
        <v>0</v>
      </c>
      <c r="CQ34" s="42">
        <f>$BX34*'2'!BI35</f>
        <v>0</v>
      </c>
      <c r="CR34" s="42">
        <f t="shared" si="17"/>
        <v>0</v>
      </c>
      <c r="CS34" s="42">
        <v>0</v>
      </c>
      <c r="CT34" s="42">
        <f t="shared" si="18"/>
        <v>0</v>
      </c>
      <c r="CU34" s="42">
        <f>CS34*'2'!F35</f>
        <v>0</v>
      </c>
      <c r="CV34" s="54"/>
      <c r="CW34" s="42">
        <f>$CV$4*'2'!N35</f>
        <v>0</v>
      </c>
      <c r="CX34" s="42">
        <f t="shared" si="19"/>
        <v>0</v>
      </c>
      <c r="CY34" s="42">
        <f>CS34*'2'!O35</f>
        <v>0</v>
      </c>
      <c r="CZ34" s="42">
        <f>CW34*'2'!O35</f>
        <v>0</v>
      </c>
      <c r="DA34" s="42">
        <f t="shared" si="20"/>
        <v>0</v>
      </c>
      <c r="DB34" s="42">
        <f>CS34*'2'!Q35</f>
        <v>0</v>
      </c>
      <c r="DC34" s="42">
        <f>CW34*'2'!Q35</f>
        <v>0</v>
      </c>
      <c r="DD34" s="42">
        <f t="shared" si="21"/>
        <v>0</v>
      </c>
      <c r="DE34" s="42">
        <f>CX34*'2'!BO35</f>
        <v>0</v>
      </c>
      <c r="DF34" s="42">
        <f>CX34*'2'!BN35</f>
        <v>0</v>
      </c>
      <c r="DG34" s="42">
        <f t="shared" si="22"/>
        <v>0</v>
      </c>
      <c r="DH34" s="42">
        <f t="shared" si="23"/>
        <v>0</v>
      </c>
      <c r="DI34" s="42">
        <f t="shared" si="24"/>
        <v>0</v>
      </c>
      <c r="DJ34" s="42">
        <f t="shared" si="25"/>
        <v>0</v>
      </c>
      <c r="DK34" s="38"/>
      <c r="DL34" s="42">
        <f t="shared" si="26"/>
        <v>0</v>
      </c>
      <c r="DM34" s="42">
        <f t="shared" si="27"/>
        <v>0</v>
      </c>
      <c r="DN34" s="42">
        <f t="shared" si="28"/>
        <v>0</v>
      </c>
      <c r="DO34" s="42">
        <f t="shared" si="29"/>
        <v>0</v>
      </c>
      <c r="DP34" s="42">
        <f t="shared" si="30"/>
        <v>0</v>
      </c>
      <c r="DQ34" s="42">
        <f t="shared" si="31"/>
        <v>0</v>
      </c>
      <c r="DR34" s="42">
        <f t="shared" si="32"/>
        <v>0</v>
      </c>
      <c r="DS34" s="42">
        <f t="shared" si="33"/>
        <v>0</v>
      </c>
      <c r="DT34" s="56">
        <f>DM34*'2'!BO35</f>
        <v>0</v>
      </c>
      <c r="DU34" s="56">
        <f>DM34*'2'!BN35</f>
        <v>0</v>
      </c>
    </row>
    <row r="35" spans="1:125">
      <c r="A35" s="11" t="s">
        <v>161</v>
      </c>
      <c r="B35" s="11" t="s">
        <v>27</v>
      </c>
      <c r="C35" s="42">
        <f>分析ｼｰﾄ!C40*'2'!C36+分析ｼｰﾄ!D40</f>
        <v>0</v>
      </c>
      <c r="D35" s="42">
        <f t="shared" si="0"/>
        <v>0</v>
      </c>
      <c r="E35" s="42">
        <f>分析ｼｰﾄ!C40+分析ｼｰﾄ!D40</f>
        <v>0</v>
      </c>
      <c r="F35" s="42">
        <f>$C35*'2'!BA36</f>
        <v>0</v>
      </c>
      <c r="G35" s="42">
        <f>$C35*'2'!BB36</f>
        <v>0</v>
      </c>
      <c r="H35" s="42">
        <f>$C35*'2'!BC36</f>
        <v>0</v>
      </c>
      <c r="I35" s="42">
        <f>$C35*'2'!BD36</f>
        <v>0</v>
      </c>
      <c r="J35" s="42">
        <f>$C35*'2'!BE36</f>
        <v>0</v>
      </c>
      <c r="K35" s="42">
        <f>$C35*'2'!BF36</f>
        <v>0</v>
      </c>
      <c r="L35" s="42">
        <f>$C35*'2'!BG36</f>
        <v>0</v>
      </c>
      <c r="M35" s="42">
        <f>$C35*'2'!BH36</f>
        <v>0</v>
      </c>
      <c r="N35" s="42">
        <f>$C35*'2'!BI36</f>
        <v>0</v>
      </c>
      <c r="O35" s="42">
        <f>$D35*'2'!BA36</f>
        <v>0</v>
      </c>
      <c r="P35" s="42">
        <f>$D35*'2'!BB36</f>
        <v>0</v>
      </c>
      <c r="Q35" s="42">
        <f>$D35*'2'!BC36</f>
        <v>0</v>
      </c>
      <c r="R35" s="42">
        <f>$D35*'2'!BD36</f>
        <v>0</v>
      </c>
      <c r="S35" s="42">
        <f>$D35*'2'!BE36</f>
        <v>0</v>
      </c>
      <c r="T35" s="42">
        <f>$D35*'2'!BF36</f>
        <v>0</v>
      </c>
      <c r="U35" s="42">
        <f>$D35*'2'!BG36</f>
        <v>0</v>
      </c>
      <c r="V35" s="42">
        <f>$D35*'2'!BH36</f>
        <v>0</v>
      </c>
      <c r="W35" s="42">
        <f>$D35*'2'!BI36</f>
        <v>0</v>
      </c>
      <c r="X35" s="42">
        <f t="shared" si="34"/>
        <v>0</v>
      </c>
      <c r="Y35" s="42">
        <v>0</v>
      </c>
      <c r="Z35" s="42">
        <f t="shared" si="11"/>
        <v>0</v>
      </c>
      <c r="AA35" s="42">
        <f>Y35*'2'!F36</f>
        <v>0</v>
      </c>
      <c r="AB35" s="37"/>
      <c r="AC35" s="42">
        <f>$AB$4*'2'!N36</f>
        <v>0</v>
      </c>
      <c r="AD35" s="42">
        <f t="shared" si="2"/>
        <v>0</v>
      </c>
      <c r="AE35" s="42">
        <f>Y35*'2'!O36</f>
        <v>0</v>
      </c>
      <c r="AF35" s="42">
        <f>AC35*'2'!O36</f>
        <v>0</v>
      </c>
      <c r="AG35" s="42">
        <f t="shared" si="12"/>
        <v>0</v>
      </c>
      <c r="AH35" s="42">
        <f>Y35*'2'!Q36</f>
        <v>0</v>
      </c>
      <c r="AI35" s="42">
        <f>AC35*'2'!Q36</f>
        <v>0</v>
      </c>
      <c r="AJ35" s="42">
        <f t="shared" si="3"/>
        <v>0</v>
      </c>
      <c r="AK35" s="42">
        <f>AD35*'2'!BO36</f>
        <v>0</v>
      </c>
      <c r="AL35" s="42">
        <f>AD35*'2'!BN36</f>
        <v>0</v>
      </c>
      <c r="AM35" s="42">
        <f>SUMIF(分析ｼｰﾄ!$M$9:$M$57,'3'!B35,分析ｼｰﾄ!$R$9:$R$57)</f>
        <v>0</v>
      </c>
      <c r="AN35" s="42">
        <f t="shared" si="4"/>
        <v>0</v>
      </c>
      <c r="AO35" s="42">
        <f>SUMIF(分析ｼｰﾄ!$M$9:$M$57,'3'!B35,分析ｼｰﾄ!$P$9:$P$57)</f>
        <v>0</v>
      </c>
      <c r="AP35" s="42">
        <f>$AM35*'2'!BA36</f>
        <v>0</v>
      </c>
      <c r="AQ35" s="42">
        <f>$AM35*'2'!BB36</f>
        <v>0</v>
      </c>
      <c r="AR35" s="42">
        <f>$AM35*'2'!BC36</f>
        <v>0</v>
      </c>
      <c r="AS35" s="42">
        <f>$AM35*'2'!BD36</f>
        <v>0</v>
      </c>
      <c r="AT35" s="42">
        <f>$AM35*'2'!BE36</f>
        <v>0</v>
      </c>
      <c r="AU35" s="42">
        <f>$AM35*'2'!BF36</f>
        <v>0</v>
      </c>
      <c r="AV35" s="42">
        <f>$AM35*'2'!BG36</f>
        <v>0</v>
      </c>
      <c r="AW35" s="42">
        <f>$AM35*'2'!BH36</f>
        <v>0</v>
      </c>
      <c r="AX35" s="42">
        <f>$AM35*'2'!BI36</f>
        <v>0</v>
      </c>
      <c r="AY35" s="42">
        <f>$AN35*'2'!BA36</f>
        <v>0</v>
      </c>
      <c r="AZ35" s="42">
        <f>$AN35*'2'!BB36</f>
        <v>0</v>
      </c>
      <c r="BA35" s="42">
        <f>$AN35*'2'!BC36</f>
        <v>0</v>
      </c>
      <c r="BB35" s="42">
        <f>$AN35*'2'!BD36</f>
        <v>0</v>
      </c>
      <c r="BC35" s="42">
        <f>$AN35*'2'!BE36</f>
        <v>0</v>
      </c>
      <c r="BD35" s="42">
        <f>$AN35*'2'!BF36</f>
        <v>0</v>
      </c>
      <c r="BE35" s="42">
        <f>$AN35*'2'!BG36</f>
        <v>0</v>
      </c>
      <c r="BF35" s="42">
        <f>$AN35*'2'!BH36</f>
        <v>0</v>
      </c>
      <c r="BG35" s="42">
        <f>$AN35*'2'!BI36</f>
        <v>0</v>
      </c>
      <c r="BH35" s="42">
        <f t="shared" si="35"/>
        <v>0</v>
      </c>
      <c r="BI35" s="42">
        <v>0</v>
      </c>
      <c r="BJ35" s="42">
        <f t="shared" si="6"/>
        <v>0</v>
      </c>
      <c r="BK35" s="42">
        <f>BI35*'2'!F36</f>
        <v>0</v>
      </c>
      <c r="BL35" s="38"/>
      <c r="BM35" s="42">
        <f>$BL$4*'2'!N36</f>
        <v>0</v>
      </c>
      <c r="BN35" s="42">
        <f t="shared" si="13"/>
        <v>0</v>
      </c>
      <c r="BO35" s="42">
        <f>BI35*'2'!O36</f>
        <v>0</v>
      </c>
      <c r="BP35" s="42">
        <f>BM35*'2'!O36</f>
        <v>0</v>
      </c>
      <c r="BQ35" s="42">
        <f t="shared" si="14"/>
        <v>0</v>
      </c>
      <c r="BR35" s="42">
        <f>BI35*'2'!Q36</f>
        <v>0</v>
      </c>
      <c r="BS35" s="42">
        <f>BM35*'2'!Q36</f>
        <v>0</v>
      </c>
      <c r="BT35" s="42">
        <f t="shared" si="15"/>
        <v>0</v>
      </c>
      <c r="BU35" s="42">
        <f>BN35*'2'!BO36</f>
        <v>0</v>
      </c>
      <c r="BV35" s="42">
        <f>BN35*'2'!BN36</f>
        <v>0</v>
      </c>
      <c r="BW35" s="42">
        <f>SUMIF(分析ｼｰﾄ!$M$58:$M$119,B35,分析ｼｰﾄ!$R$58:$R$119)</f>
        <v>0</v>
      </c>
      <c r="BX35" s="42">
        <f t="shared" si="16"/>
        <v>0</v>
      </c>
      <c r="BY35" s="42">
        <f>SUMIF(分析ｼｰﾄ!$M$58:$M$119,B35,分析ｼｰﾄ!$N$58:$N$119)</f>
        <v>0</v>
      </c>
      <c r="BZ35" s="42">
        <f>$BW35*'2'!BA36</f>
        <v>0</v>
      </c>
      <c r="CA35" s="42">
        <f>$BW35*'2'!BB36</f>
        <v>0</v>
      </c>
      <c r="CB35" s="42">
        <f>$BW35*'2'!BC36</f>
        <v>0</v>
      </c>
      <c r="CC35" s="42">
        <f>$BW35*'2'!BD36</f>
        <v>0</v>
      </c>
      <c r="CD35" s="42">
        <f>$BW35*'2'!BE36</f>
        <v>0</v>
      </c>
      <c r="CE35" s="42">
        <f>$BW35*'2'!BF36</f>
        <v>0</v>
      </c>
      <c r="CF35" s="42">
        <f>$BW35*'2'!BG36</f>
        <v>0</v>
      </c>
      <c r="CG35" s="42">
        <f>$BW35*'2'!BH36</f>
        <v>0</v>
      </c>
      <c r="CH35" s="42">
        <f>$BW35*'2'!BI36</f>
        <v>0</v>
      </c>
      <c r="CI35" s="42">
        <f>$BX35*'2'!BA36</f>
        <v>0</v>
      </c>
      <c r="CJ35" s="42">
        <f>$BX35*'2'!BB36</f>
        <v>0</v>
      </c>
      <c r="CK35" s="42">
        <f>$BX35*'2'!BC36</f>
        <v>0</v>
      </c>
      <c r="CL35" s="42">
        <f>$BX35*'2'!BD36</f>
        <v>0</v>
      </c>
      <c r="CM35" s="42">
        <f>$BX35*'2'!BE36</f>
        <v>0</v>
      </c>
      <c r="CN35" s="42">
        <f>$BX35*'2'!BF36</f>
        <v>0</v>
      </c>
      <c r="CO35" s="42">
        <f>$BX35*'2'!BG36</f>
        <v>0</v>
      </c>
      <c r="CP35" s="42">
        <f>$BX35*'2'!BH36</f>
        <v>0</v>
      </c>
      <c r="CQ35" s="42">
        <f>$BX35*'2'!BI36</f>
        <v>0</v>
      </c>
      <c r="CR35" s="42">
        <f t="shared" si="17"/>
        <v>0</v>
      </c>
      <c r="CS35" s="42">
        <v>0</v>
      </c>
      <c r="CT35" s="42">
        <f t="shared" si="18"/>
        <v>0</v>
      </c>
      <c r="CU35" s="42">
        <f>CS35*'2'!F36</f>
        <v>0</v>
      </c>
      <c r="CV35" s="54"/>
      <c r="CW35" s="42">
        <f>$CV$4*'2'!N36</f>
        <v>0</v>
      </c>
      <c r="CX35" s="42">
        <f t="shared" si="19"/>
        <v>0</v>
      </c>
      <c r="CY35" s="42">
        <f>CS35*'2'!O36</f>
        <v>0</v>
      </c>
      <c r="CZ35" s="42">
        <f>CW35*'2'!O36</f>
        <v>0</v>
      </c>
      <c r="DA35" s="42">
        <f t="shared" si="20"/>
        <v>0</v>
      </c>
      <c r="DB35" s="42">
        <f>CS35*'2'!Q36</f>
        <v>0</v>
      </c>
      <c r="DC35" s="42">
        <f>CW35*'2'!Q36</f>
        <v>0</v>
      </c>
      <c r="DD35" s="42">
        <f t="shared" si="21"/>
        <v>0</v>
      </c>
      <c r="DE35" s="42">
        <f>CX35*'2'!BO36</f>
        <v>0</v>
      </c>
      <c r="DF35" s="42">
        <f>CX35*'2'!BN36</f>
        <v>0</v>
      </c>
      <c r="DG35" s="42">
        <f t="shared" si="22"/>
        <v>0</v>
      </c>
      <c r="DH35" s="42">
        <f t="shared" si="23"/>
        <v>0</v>
      </c>
      <c r="DI35" s="42">
        <f t="shared" si="24"/>
        <v>0</v>
      </c>
      <c r="DJ35" s="42">
        <f t="shared" si="25"/>
        <v>0</v>
      </c>
      <c r="DK35" s="38"/>
      <c r="DL35" s="42">
        <f t="shared" si="26"/>
        <v>0</v>
      </c>
      <c r="DM35" s="42">
        <f t="shared" si="27"/>
        <v>0</v>
      </c>
      <c r="DN35" s="42">
        <f t="shared" si="28"/>
        <v>0</v>
      </c>
      <c r="DO35" s="42">
        <f t="shared" si="29"/>
        <v>0</v>
      </c>
      <c r="DP35" s="42">
        <f t="shared" si="30"/>
        <v>0</v>
      </c>
      <c r="DQ35" s="42">
        <f t="shared" si="31"/>
        <v>0</v>
      </c>
      <c r="DR35" s="42">
        <f t="shared" si="32"/>
        <v>0</v>
      </c>
      <c r="DS35" s="42">
        <f t="shared" si="33"/>
        <v>0</v>
      </c>
      <c r="DT35" s="56">
        <f>DM35*'2'!BO36</f>
        <v>0</v>
      </c>
      <c r="DU35" s="56">
        <f>DM35*'2'!BN36</f>
        <v>0</v>
      </c>
    </row>
    <row r="36" spans="1:125">
      <c r="A36" s="11" t="s">
        <v>162</v>
      </c>
      <c r="B36" s="11" t="s">
        <v>549</v>
      </c>
      <c r="C36" s="42">
        <f>分析ｼｰﾄ!C41*'2'!C37+分析ｼｰﾄ!D41</f>
        <v>0</v>
      </c>
      <c r="D36" s="42">
        <f t="shared" si="0"/>
        <v>0</v>
      </c>
      <c r="E36" s="42">
        <f>分析ｼｰﾄ!C41+分析ｼｰﾄ!D41</f>
        <v>0</v>
      </c>
      <c r="F36" s="42">
        <f>$C36*'2'!BA37</f>
        <v>0</v>
      </c>
      <c r="G36" s="42">
        <f>$C36*'2'!BB37</f>
        <v>0</v>
      </c>
      <c r="H36" s="42">
        <f>$C36*'2'!BC37</f>
        <v>0</v>
      </c>
      <c r="I36" s="42">
        <f>$C36*'2'!BD37</f>
        <v>0</v>
      </c>
      <c r="J36" s="42">
        <f>$C36*'2'!BE37</f>
        <v>0</v>
      </c>
      <c r="K36" s="42">
        <f>$C36*'2'!BF37</f>
        <v>0</v>
      </c>
      <c r="L36" s="42">
        <f>$C36*'2'!BG37</f>
        <v>0</v>
      </c>
      <c r="M36" s="42">
        <f>$C36*'2'!BH37</f>
        <v>0</v>
      </c>
      <c r="N36" s="42">
        <f>$C36*'2'!BI37</f>
        <v>0</v>
      </c>
      <c r="O36" s="42">
        <f>$D36*'2'!BA37</f>
        <v>0</v>
      </c>
      <c r="P36" s="42">
        <f>$D36*'2'!BB37</f>
        <v>0</v>
      </c>
      <c r="Q36" s="42">
        <f>$D36*'2'!BC37</f>
        <v>0</v>
      </c>
      <c r="R36" s="42">
        <f>$D36*'2'!BD37</f>
        <v>0</v>
      </c>
      <c r="S36" s="42">
        <f>$D36*'2'!BE37</f>
        <v>0</v>
      </c>
      <c r="T36" s="42">
        <f>$D36*'2'!BF37</f>
        <v>0</v>
      </c>
      <c r="U36" s="42">
        <f>$D36*'2'!BG37</f>
        <v>0</v>
      </c>
      <c r="V36" s="42">
        <f>$D36*'2'!BH37</f>
        <v>0</v>
      </c>
      <c r="W36" s="42">
        <f>$D36*'2'!BI37</f>
        <v>0</v>
      </c>
      <c r="X36" s="42">
        <f t="shared" si="34"/>
        <v>0</v>
      </c>
      <c r="Y36" s="42">
        <v>0</v>
      </c>
      <c r="Z36" s="42">
        <f t="shared" si="11"/>
        <v>0</v>
      </c>
      <c r="AA36" s="42">
        <f>Y36*'2'!F37</f>
        <v>0</v>
      </c>
      <c r="AB36" s="37"/>
      <c r="AC36" s="42">
        <f>$AB$4*'2'!N37</f>
        <v>0</v>
      </c>
      <c r="AD36" s="42">
        <f t="shared" si="2"/>
        <v>0</v>
      </c>
      <c r="AE36" s="42">
        <f>Y36*'2'!O37</f>
        <v>0</v>
      </c>
      <c r="AF36" s="42">
        <f>AC36*'2'!O37</f>
        <v>0</v>
      </c>
      <c r="AG36" s="42">
        <f t="shared" si="12"/>
        <v>0</v>
      </c>
      <c r="AH36" s="42">
        <f>Y36*'2'!Q37</f>
        <v>0</v>
      </c>
      <c r="AI36" s="42">
        <f>AC36*'2'!Q37</f>
        <v>0</v>
      </c>
      <c r="AJ36" s="42">
        <f t="shared" si="3"/>
        <v>0</v>
      </c>
      <c r="AK36" s="42">
        <f>AD36*'2'!BO37</f>
        <v>0</v>
      </c>
      <c r="AL36" s="42">
        <f>AD36*'2'!BN37</f>
        <v>0</v>
      </c>
      <c r="AM36" s="42">
        <f>SUMIF(分析ｼｰﾄ!$M$9:$M$57,'3'!B36,分析ｼｰﾄ!$R$9:$R$57)</f>
        <v>0</v>
      </c>
      <c r="AN36" s="42">
        <f t="shared" si="4"/>
        <v>0</v>
      </c>
      <c r="AO36" s="42">
        <f>SUMIF(分析ｼｰﾄ!$M$9:$M$57,'3'!B36,分析ｼｰﾄ!$P$9:$P$57)</f>
        <v>0</v>
      </c>
      <c r="AP36" s="42">
        <f>$AM36*'2'!BA37</f>
        <v>0</v>
      </c>
      <c r="AQ36" s="42">
        <f>$AM36*'2'!BB37</f>
        <v>0</v>
      </c>
      <c r="AR36" s="42">
        <f>$AM36*'2'!BC37</f>
        <v>0</v>
      </c>
      <c r="AS36" s="42">
        <f>$AM36*'2'!BD37</f>
        <v>0</v>
      </c>
      <c r="AT36" s="42">
        <f>$AM36*'2'!BE37</f>
        <v>0</v>
      </c>
      <c r="AU36" s="42">
        <f>$AM36*'2'!BF37</f>
        <v>0</v>
      </c>
      <c r="AV36" s="42">
        <f>$AM36*'2'!BG37</f>
        <v>0</v>
      </c>
      <c r="AW36" s="42">
        <f>$AM36*'2'!BH37</f>
        <v>0</v>
      </c>
      <c r="AX36" s="42">
        <f>$AM36*'2'!BI37</f>
        <v>0</v>
      </c>
      <c r="AY36" s="42">
        <f>$AN36*'2'!BA37</f>
        <v>0</v>
      </c>
      <c r="AZ36" s="42">
        <f>$AN36*'2'!BB37</f>
        <v>0</v>
      </c>
      <c r="BA36" s="42">
        <f>$AN36*'2'!BC37</f>
        <v>0</v>
      </c>
      <c r="BB36" s="42">
        <f>$AN36*'2'!BD37</f>
        <v>0</v>
      </c>
      <c r="BC36" s="42">
        <f>$AN36*'2'!BE37</f>
        <v>0</v>
      </c>
      <c r="BD36" s="42">
        <f>$AN36*'2'!BF37</f>
        <v>0</v>
      </c>
      <c r="BE36" s="42">
        <f>$AN36*'2'!BG37</f>
        <v>0</v>
      </c>
      <c r="BF36" s="42">
        <f>$AN36*'2'!BH37</f>
        <v>0</v>
      </c>
      <c r="BG36" s="42">
        <f>$AN36*'2'!BI37</f>
        <v>0</v>
      </c>
      <c r="BH36" s="42">
        <f t="shared" si="35"/>
        <v>0</v>
      </c>
      <c r="BI36" s="42">
        <v>0</v>
      </c>
      <c r="BJ36" s="42">
        <f t="shared" si="6"/>
        <v>0</v>
      </c>
      <c r="BK36" s="42">
        <f>BI36*'2'!F37</f>
        <v>0</v>
      </c>
      <c r="BL36" s="38"/>
      <c r="BM36" s="42">
        <f>$BL$4*'2'!N37</f>
        <v>0</v>
      </c>
      <c r="BN36" s="42">
        <f t="shared" si="13"/>
        <v>0</v>
      </c>
      <c r="BO36" s="42">
        <f>BI36*'2'!O37</f>
        <v>0</v>
      </c>
      <c r="BP36" s="42">
        <f>BM36*'2'!O37</f>
        <v>0</v>
      </c>
      <c r="BQ36" s="42">
        <f t="shared" si="14"/>
        <v>0</v>
      </c>
      <c r="BR36" s="42">
        <f>BI36*'2'!Q37</f>
        <v>0</v>
      </c>
      <c r="BS36" s="42">
        <f>BM36*'2'!Q37</f>
        <v>0</v>
      </c>
      <c r="BT36" s="42">
        <f t="shared" si="15"/>
        <v>0</v>
      </c>
      <c r="BU36" s="42">
        <f>BN36*'2'!BO37</f>
        <v>0</v>
      </c>
      <c r="BV36" s="42">
        <f>BN36*'2'!BN37</f>
        <v>0</v>
      </c>
      <c r="BW36" s="42">
        <f>SUMIF(分析ｼｰﾄ!$M$58:$M$119,B36,分析ｼｰﾄ!$R$58:$R$119)</f>
        <v>0</v>
      </c>
      <c r="BX36" s="42">
        <f t="shared" si="16"/>
        <v>0</v>
      </c>
      <c r="BY36" s="42">
        <f>SUMIF(分析ｼｰﾄ!$M$58:$M$119,B36,分析ｼｰﾄ!$N$58:$N$119)</f>
        <v>0</v>
      </c>
      <c r="BZ36" s="42">
        <f>$BW36*'2'!BA37</f>
        <v>0</v>
      </c>
      <c r="CA36" s="42">
        <f>$BW36*'2'!BB37</f>
        <v>0</v>
      </c>
      <c r="CB36" s="42">
        <f>$BW36*'2'!BC37</f>
        <v>0</v>
      </c>
      <c r="CC36" s="42">
        <f>$BW36*'2'!BD37</f>
        <v>0</v>
      </c>
      <c r="CD36" s="42">
        <f>$BW36*'2'!BE37</f>
        <v>0</v>
      </c>
      <c r="CE36" s="42">
        <f>$BW36*'2'!BF37</f>
        <v>0</v>
      </c>
      <c r="CF36" s="42">
        <f>$BW36*'2'!BG37</f>
        <v>0</v>
      </c>
      <c r="CG36" s="42">
        <f>$BW36*'2'!BH37</f>
        <v>0</v>
      </c>
      <c r="CH36" s="42">
        <f>$BW36*'2'!BI37</f>
        <v>0</v>
      </c>
      <c r="CI36" s="42">
        <f>$BX36*'2'!BA37</f>
        <v>0</v>
      </c>
      <c r="CJ36" s="42">
        <f>$BX36*'2'!BB37</f>
        <v>0</v>
      </c>
      <c r="CK36" s="42">
        <f>$BX36*'2'!BC37</f>
        <v>0</v>
      </c>
      <c r="CL36" s="42">
        <f>$BX36*'2'!BD37</f>
        <v>0</v>
      </c>
      <c r="CM36" s="42">
        <f>$BX36*'2'!BE37</f>
        <v>0</v>
      </c>
      <c r="CN36" s="42">
        <f>$BX36*'2'!BF37</f>
        <v>0</v>
      </c>
      <c r="CO36" s="42">
        <f>$BX36*'2'!BG37</f>
        <v>0</v>
      </c>
      <c r="CP36" s="42">
        <f>$BX36*'2'!BH37</f>
        <v>0</v>
      </c>
      <c r="CQ36" s="42">
        <f>$BX36*'2'!BI37</f>
        <v>0</v>
      </c>
      <c r="CR36" s="42">
        <f t="shared" si="17"/>
        <v>0</v>
      </c>
      <c r="CS36" s="42">
        <v>0</v>
      </c>
      <c r="CT36" s="42">
        <f t="shared" si="18"/>
        <v>0</v>
      </c>
      <c r="CU36" s="42">
        <f>CS36*'2'!F37</f>
        <v>0</v>
      </c>
      <c r="CV36" s="54"/>
      <c r="CW36" s="42">
        <f>$CV$4*'2'!N37</f>
        <v>0</v>
      </c>
      <c r="CX36" s="42">
        <f t="shared" si="19"/>
        <v>0</v>
      </c>
      <c r="CY36" s="42">
        <f>CS36*'2'!O37</f>
        <v>0</v>
      </c>
      <c r="CZ36" s="42">
        <f>CW36*'2'!O37</f>
        <v>0</v>
      </c>
      <c r="DA36" s="42">
        <f t="shared" si="20"/>
        <v>0</v>
      </c>
      <c r="DB36" s="42">
        <f>CS36*'2'!Q37</f>
        <v>0</v>
      </c>
      <c r="DC36" s="42">
        <f>CW36*'2'!Q37</f>
        <v>0</v>
      </c>
      <c r="DD36" s="42">
        <f t="shared" si="21"/>
        <v>0</v>
      </c>
      <c r="DE36" s="42">
        <f>CX36*'2'!BO37</f>
        <v>0</v>
      </c>
      <c r="DF36" s="42">
        <f>CX36*'2'!BN37</f>
        <v>0</v>
      </c>
      <c r="DG36" s="42">
        <f t="shared" si="22"/>
        <v>0</v>
      </c>
      <c r="DH36" s="42">
        <f t="shared" si="23"/>
        <v>0</v>
      </c>
      <c r="DI36" s="42">
        <f t="shared" si="24"/>
        <v>0</v>
      </c>
      <c r="DJ36" s="42">
        <f t="shared" si="25"/>
        <v>0</v>
      </c>
      <c r="DK36" s="38"/>
      <c r="DL36" s="42">
        <f t="shared" si="26"/>
        <v>0</v>
      </c>
      <c r="DM36" s="42">
        <f t="shared" si="27"/>
        <v>0</v>
      </c>
      <c r="DN36" s="42">
        <f t="shared" si="28"/>
        <v>0</v>
      </c>
      <c r="DO36" s="42">
        <f t="shared" si="29"/>
        <v>0</v>
      </c>
      <c r="DP36" s="42">
        <f t="shared" si="30"/>
        <v>0</v>
      </c>
      <c r="DQ36" s="42">
        <f t="shared" si="31"/>
        <v>0</v>
      </c>
      <c r="DR36" s="42">
        <f t="shared" si="32"/>
        <v>0</v>
      </c>
      <c r="DS36" s="42">
        <f t="shared" si="33"/>
        <v>0</v>
      </c>
      <c r="DT36" s="56">
        <f>DM36*'2'!BO37</f>
        <v>0</v>
      </c>
      <c r="DU36" s="56">
        <f>DM36*'2'!BN37</f>
        <v>0</v>
      </c>
    </row>
    <row r="37" spans="1:125">
      <c r="A37" s="11" t="s">
        <v>163</v>
      </c>
      <c r="B37" s="11" t="s">
        <v>28</v>
      </c>
      <c r="C37" s="42">
        <f>分析ｼｰﾄ!C42*'2'!C38+分析ｼｰﾄ!D42</f>
        <v>0</v>
      </c>
      <c r="D37" s="42">
        <f t="shared" si="0"/>
        <v>0</v>
      </c>
      <c r="E37" s="42">
        <f>分析ｼｰﾄ!C42+分析ｼｰﾄ!D42</f>
        <v>0</v>
      </c>
      <c r="F37" s="42">
        <f>$C37*'2'!BA38</f>
        <v>0</v>
      </c>
      <c r="G37" s="42">
        <f>$C37*'2'!BB38</f>
        <v>0</v>
      </c>
      <c r="H37" s="42">
        <f>$C37*'2'!BC38</f>
        <v>0</v>
      </c>
      <c r="I37" s="42">
        <f>$C37*'2'!BD38</f>
        <v>0</v>
      </c>
      <c r="J37" s="42">
        <f>$C37*'2'!BE38</f>
        <v>0</v>
      </c>
      <c r="K37" s="42">
        <f>$C37*'2'!BF38</f>
        <v>0</v>
      </c>
      <c r="L37" s="42">
        <f>$C37*'2'!BG38</f>
        <v>0</v>
      </c>
      <c r="M37" s="42">
        <f>$C37*'2'!BH38</f>
        <v>0</v>
      </c>
      <c r="N37" s="42">
        <f>$C37*'2'!BI38</f>
        <v>0</v>
      </c>
      <c r="O37" s="42">
        <f>$D37*'2'!BA38</f>
        <v>0</v>
      </c>
      <c r="P37" s="42">
        <f>$D37*'2'!BB38</f>
        <v>0</v>
      </c>
      <c r="Q37" s="42">
        <f>$D37*'2'!BC38</f>
        <v>0</v>
      </c>
      <c r="R37" s="42">
        <f>$D37*'2'!BD38</f>
        <v>0</v>
      </c>
      <c r="S37" s="42">
        <f>$D37*'2'!BE38</f>
        <v>0</v>
      </c>
      <c r="T37" s="42">
        <f>$D37*'2'!BF38</f>
        <v>0</v>
      </c>
      <c r="U37" s="42">
        <f>$D37*'2'!BG38</f>
        <v>0</v>
      </c>
      <c r="V37" s="42">
        <f>$D37*'2'!BH38</f>
        <v>0</v>
      </c>
      <c r="W37" s="42">
        <f>$D37*'2'!BI38</f>
        <v>0</v>
      </c>
      <c r="X37" s="42">
        <f t="shared" si="34"/>
        <v>0</v>
      </c>
      <c r="Y37" s="42">
        <v>0</v>
      </c>
      <c r="Z37" s="42">
        <f t="shared" si="11"/>
        <v>0</v>
      </c>
      <c r="AA37" s="42">
        <f>Y37*'2'!F38</f>
        <v>0</v>
      </c>
      <c r="AB37" s="37"/>
      <c r="AC37" s="42">
        <f>$AB$4*'2'!N38</f>
        <v>0</v>
      </c>
      <c r="AD37" s="42">
        <f t="shared" si="2"/>
        <v>0</v>
      </c>
      <c r="AE37" s="42">
        <f>Y37*'2'!O38</f>
        <v>0</v>
      </c>
      <c r="AF37" s="42">
        <f>AC37*'2'!O38</f>
        <v>0</v>
      </c>
      <c r="AG37" s="42">
        <f t="shared" si="12"/>
        <v>0</v>
      </c>
      <c r="AH37" s="42">
        <f>Y37*'2'!Q38</f>
        <v>0</v>
      </c>
      <c r="AI37" s="42">
        <f>AC37*'2'!Q38</f>
        <v>0</v>
      </c>
      <c r="AJ37" s="42">
        <f t="shared" si="3"/>
        <v>0</v>
      </c>
      <c r="AK37" s="42">
        <f>AD37*'2'!BO38</f>
        <v>0</v>
      </c>
      <c r="AL37" s="42">
        <f>AD37*'2'!BN38</f>
        <v>0</v>
      </c>
      <c r="AM37" s="42">
        <f>SUMIF(分析ｼｰﾄ!$M$9:$M$57,'3'!B37,分析ｼｰﾄ!$R$9:$R$57)</f>
        <v>0</v>
      </c>
      <c r="AN37" s="42">
        <f t="shared" si="4"/>
        <v>0</v>
      </c>
      <c r="AO37" s="42">
        <f>SUMIF(分析ｼｰﾄ!$M$9:$M$57,'3'!B37,分析ｼｰﾄ!$P$9:$P$57)</f>
        <v>0</v>
      </c>
      <c r="AP37" s="42">
        <f>$AM37*'2'!BA38</f>
        <v>0</v>
      </c>
      <c r="AQ37" s="42">
        <f>$AM37*'2'!BB38</f>
        <v>0</v>
      </c>
      <c r="AR37" s="42">
        <f>$AM37*'2'!BC38</f>
        <v>0</v>
      </c>
      <c r="AS37" s="42">
        <f>$AM37*'2'!BD38</f>
        <v>0</v>
      </c>
      <c r="AT37" s="42">
        <f>$AM37*'2'!BE38</f>
        <v>0</v>
      </c>
      <c r="AU37" s="42">
        <f>$AM37*'2'!BF38</f>
        <v>0</v>
      </c>
      <c r="AV37" s="42">
        <f>$AM37*'2'!BG38</f>
        <v>0</v>
      </c>
      <c r="AW37" s="42">
        <f>$AM37*'2'!BH38</f>
        <v>0</v>
      </c>
      <c r="AX37" s="42">
        <f>$AM37*'2'!BI38</f>
        <v>0</v>
      </c>
      <c r="AY37" s="42">
        <f>$AN37*'2'!BA38</f>
        <v>0</v>
      </c>
      <c r="AZ37" s="42">
        <f>$AN37*'2'!BB38</f>
        <v>0</v>
      </c>
      <c r="BA37" s="42">
        <f>$AN37*'2'!BC38</f>
        <v>0</v>
      </c>
      <c r="BB37" s="42">
        <f>$AN37*'2'!BD38</f>
        <v>0</v>
      </c>
      <c r="BC37" s="42">
        <f>$AN37*'2'!BE38</f>
        <v>0</v>
      </c>
      <c r="BD37" s="42">
        <f>$AN37*'2'!BF38</f>
        <v>0</v>
      </c>
      <c r="BE37" s="42">
        <f>$AN37*'2'!BG38</f>
        <v>0</v>
      </c>
      <c r="BF37" s="42">
        <f>$AN37*'2'!BH38</f>
        <v>0</v>
      </c>
      <c r="BG37" s="42">
        <f>$AN37*'2'!BI38</f>
        <v>0</v>
      </c>
      <c r="BH37" s="42">
        <f t="shared" si="35"/>
        <v>0</v>
      </c>
      <c r="BI37" s="42">
        <v>0</v>
      </c>
      <c r="BJ37" s="42">
        <f t="shared" si="6"/>
        <v>0</v>
      </c>
      <c r="BK37" s="42">
        <f>BI37*'2'!F38</f>
        <v>0</v>
      </c>
      <c r="BL37" s="38"/>
      <c r="BM37" s="42">
        <f>$BL$4*'2'!N38</f>
        <v>0</v>
      </c>
      <c r="BN37" s="42">
        <f t="shared" si="13"/>
        <v>0</v>
      </c>
      <c r="BO37" s="42">
        <f>BI37*'2'!O38</f>
        <v>0</v>
      </c>
      <c r="BP37" s="42">
        <f>BM37*'2'!O38</f>
        <v>0</v>
      </c>
      <c r="BQ37" s="42">
        <f t="shared" si="14"/>
        <v>0</v>
      </c>
      <c r="BR37" s="42">
        <f>BI37*'2'!Q38</f>
        <v>0</v>
      </c>
      <c r="BS37" s="42">
        <f>BM37*'2'!Q38</f>
        <v>0</v>
      </c>
      <c r="BT37" s="42">
        <f t="shared" si="15"/>
        <v>0</v>
      </c>
      <c r="BU37" s="42">
        <f>BN37*'2'!BO38</f>
        <v>0</v>
      </c>
      <c r="BV37" s="42">
        <f>BN37*'2'!BN38</f>
        <v>0</v>
      </c>
      <c r="BW37" s="42">
        <f>SUMIF(分析ｼｰﾄ!$M$58:$M$119,B37,分析ｼｰﾄ!$R$58:$R$119)</f>
        <v>0</v>
      </c>
      <c r="BX37" s="42">
        <f t="shared" si="16"/>
        <v>0</v>
      </c>
      <c r="BY37" s="42">
        <f>SUMIF(分析ｼｰﾄ!$M$58:$M$119,B37,分析ｼｰﾄ!$N$58:$N$119)</f>
        <v>0</v>
      </c>
      <c r="BZ37" s="42">
        <f>$BW37*'2'!BA38</f>
        <v>0</v>
      </c>
      <c r="CA37" s="42">
        <f>$BW37*'2'!BB38</f>
        <v>0</v>
      </c>
      <c r="CB37" s="42">
        <f>$BW37*'2'!BC38</f>
        <v>0</v>
      </c>
      <c r="CC37" s="42">
        <f>$BW37*'2'!BD38</f>
        <v>0</v>
      </c>
      <c r="CD37" s="42">
        <f>$BW37*'2'!BE38</f>
        <v>0</v>
      </c>
      <c r="CE37" s="42">
        <f>$BW37*'2'!BF38</f>
        <v>0</v>
      </c>
      <c r="CF37" s="42">
        <f>$BW37*'2'!BG38</f>
        <v>0</v>
      </c>
      <c r="CG37" s="42">
        <f>$BW37*'2'!BH38</f>
        <v>0</v>
      </c>
      <c r="CH37" s="42">
        <f>$BW37*'2'!BI38</f>
        <v>0</v>
      </c>
      <c r="CI37" s="42">
        <f>$BX37*'2'!BA38</f>
        <v>0</v>
      </c>
      <c r="CJ37" s="42">
        <f>$BX37*'2'!BB38</f>
        <v>0</v>
      </c>
      <c r="CK37" s="42">
        <f>$BX37*'2'!BC38</f>
        <v>0</v>
      </c>
      <c r="CL37" s="42">
        <f>$BX37*'2'!BD38</f>
        <v>0</v>
      </c>
      <c r="CM37" s="42">
        <f>$BX37*'2'!BE38</f>
        <v>0</v>
      </c>
      <c r="CN37" s="42">
        <f>$BX37*'2'!BF38</f>
        <v>0</v>
      </c>
      <c r="CO37" s="42">
        <f>$BX37*'2'!BG38</f>
        <v>0</v>
      </c>
      <c r="CP37" s="42">
        <f>$BX37*'2'!BH38</f>
        <v>0</v>
      </c>
      <c r="CQ37" s="42">
        <f>$BX37*'2'!BI38</f>
        <v>0</v>
      </c>
      <c r="CR37" s="42">
        <f t="shared" si="17"/>
        <v>0</v>
      </c>
      <c r="CS37" s="42">
        <v>0</v>
      </c>
      <c r="CT37" s="42">
        <f t="shared" si="18"/>
        <v>0</v>
      </c>
      <c r="CU37" s="42">
        <f>CS37*'2'!F38</f>
        <v>0</v>
      </c>
      <c r="CV37" s="54"/>
      <c r="CW37" s="42">
        <f>$CV$4*'2'!N38</f>
        <v>0</v>
      </c>
      <c r="CX37" s="42">
        <f t="shared" si="19"/>
        <v>0</v>
      </c>
      <c r="CY37" s="42">
        <f>CS37*'2'!O38</f>
        <v>0</v>
      </c>
      <c r="CZ37" s="42">
        <f>CW37*'2'!O38</f>
        <v>0</v>
      </c>
      <c r="DA37" s="42">
        <f t="shared" si="20"/>
        <v>0</v>
      </c>
      <c r="DB37" s="42">
        <f>CS37*'2'!Q38</f>
        <v>0</v>
      </c>
      <c r="DC37" s="42">
        <f>CW37*'2'!Q38</f>
        <v>0</v>
      </c>
      <c r="DD37" s="42">
        <f t="shared" si="21"/>
        <v>0</v>
      </c>
      <c r="DE37" s="42">
        <f>CX37*'2'!BO38</f>
        <v>0</v>
      </c>
      <c r="DF37" s="42">
        <f>CX37*'2'!BN38</f>
        <v>0</v>
      </c>
      <c r="DG37" s="42">
        <f t="shared" si="22"/>
        <v>0</v>
      </c>
      <c r="DH37" s="42">
        <f t="shared" si="23"/>
        <v>0</v>
      </c>
      <c r="DI37" s="42">
        <f t="shared" si="24"/>
        <v>0</v>
      </c>
      <c r="DJ37" s="42">
        <f t="shared" si="25"/>
        <v>0</v>
      </c>
      <c r="DK37" s="38"/>
      <c r="DL37" s="42">
        <f t="shared" si="26"/>
        <v>0</v>
      </c>
      <c r="DM37" s="42">
        <f t="shared" si="27"/>
        <v>0</v>
      </c>
      <c r="DN37" s="42">
        <f t="shared" si="28"/>
        <v>0</v>
      </c>
      <c r="DO37" s="42">
        <f t="shared" si="29"/>
        <v>0</v>
      </c>
      <c r="DP37" s="42">
        <f t="shared" si="30"/>
        <v>0</v>
      </c>
      <c r="DQ37" s="42">
        <f t="shared" si="31"/>
        <v>0</v>
      </c>
      <c r="DR37" s="42">
        <f t="shared" si="32"/>
        <v>0</v>
      </c>
      <c r="DS37" s="42">
        <f t="shared" si="33"/>
        <v>0</v>
      </c>
      <c r="DT37" s="56">
        <f>DM37*'2'!BO38</f>
        <v>0</v>
      </c>
      <c r="DU37" s="56">
        <f>DM37*'2'!BN38</f>
        <v>0</v>
      </c>
    </row>
    <row r="38" spans="1:125">
      <c r="A38" s="11" t="s">
        <v>164</v>
      </c>
      <c r="B38" s="11" t="s">
        <v>29</v>
      </c>
      <c r="C38" s="42">
        <f>分析ｼｰﾄ!C43*'2'!C39+分析ｼｰﾄ!D43</f>
        <v>0</v>
      </c>
      <c r="D38" s="42">
        <f t="shared" si="0"/>
        <v>0</v>
      </c>
      <c r="E38" s="42">
        <f>分析ｼｰﾄ!C43+分析ｼｰﾄ!D43</f>
        <v>0</v>
      </c>
      <c r="F38" s="42">
        <f>$C38*'2'!BA39</f>
        <v>0</v>
      </c>
      <c r="G38" s="42">
        <f>$C38*'2'!BB39</f>
        <v>0</v>
      </c>
      <c r="H38" s="42">
        <f>$C38*'2'!BC39</f>
        <v>0</v>
      </c>
      <c r="I38" s="42">
        <f>$C38*'2'!BD39</f>
        <v>0</v>
      </c>
      <c r="J38" s="42">
        <f>$C38*'2'!BE39</f>
        <v>0</v>
      </c>
      <c r="K38" s="42">
        <f>$C38*'2'!BF39</f>
        <v>0</v>
      </c>
      <c r="L38" s="42">
        <f>$C38*'2'!BG39</f>
        <v>0</v>
      </c>
      <c r="M38" s="42">
        <f>$C38*'2'!BH39</f>
        <v>0</v>
      </c>
      <c r="N38" s="42">
        <f>$C38*'2'!BI39</f>
        <v>0</v>
      </c>
      <c r="O38" s="42">
        <f>$D38*'2'!BA39</f>
        <v>0</v>
      </c>
      <c r="P38" s="42">
        <f>$D38*'2'!BB39</f>
        <v>0</v>
      </c>
      <c r="Q38" s="42">
        <f>$D38*'2'!BC39</f>
        <v>0</v>
      </c>
      <c r="R38" s="42">
        <f>$D38*'2'!BD39</f>
        <v>0</v>
      </c>
      <c r="S38" s="42">
        <f>$D38*'2'!BE39</f>
        <v>0</v>
      </c>
      <c r="T38" s="42">
        <f>$D38*'2'!BF39</f>
        <v>0</v>
      </c>
      <c r="U38" s="42">
        <f>$D38*'2'!BG39</f>
        <v>0</v>
      </c>
      <c r="V38" s="42">
        <f>$D38*'2'!BH39</f>
        <v>0</v>
      </c>
      <c r="W38" s="42">
        <f>$D38*'2'!BI39</f>
        <v>0</v>
      </c>
      <c r="X38" s="42">
        <f t="shared" si="34"/>
        <v>0</v>
      </c>
      <c r="Y38" s="42">
        <v>0</v>
      </c>
      <c r="Z38" s="42">
        <f t="shared" si="11"/>
        <v>0</v>
      </c>
      <c r="AA38" s="42">
        <f>Y38*'2'!F39</f>
        <v>0</v>
      </c>
      <c r="AB38" s="37"/>
      <c r="AC38" s="42">
        <f>$AB$4*'2'!N39</f>
        <v>0</v>
      </c>
      <c r="AD38" s="42">
        <f t="shared" si="2"/>
        <v>0</v>
      </c>
      <c r="AE38" s="42">
        <f>Y38*'2'!O39</f>
        <v>0</v>
      </c>
      <c r="AF38" s="42">
        <f>AC38*'2'!O39</f>
        <v>0</v>
      </c>
      <c r="AG38" s="42">
        <f t="shared" si="12"/>
        <v>0</v>
      </c>
      <c r="AH38" s="42">
        <f>Y38*'2'!Q39</f>
        <v>0</v>
      </c>
      <c r="AI38" s="42">
        <f>AC38*'2'!Q39</f>
        <v>0</v>
      </c>
      <c r="AJ38" s="42">
        <f t="shared" si="3"/>
        <v>0</v>
      </c>
      <c r="AK38" s="42">
        <f>AD38*'2'!BO39</f>
        <v>0</v>
      </c>
      <c r="AL38" s="42">
        <f>AD38*'2'!BN39</f>
        <v>0</v>
      </c>
      <c r="AM38" s="42">
        <f>SUMIF(分析ｼｰﾄ!$M$9:$M$57,'3'!B38,分析ｼｰﾄ!$R$9:$R$57)</f>
        <v>0</v>
      </c>
      <c r="AN38" s="42">
        <f t="shared" si="4"/>
        <v>0</v>
      </c>
      <c r="AO38" s="42">
        <f>SUMIF(分析ｼｰﾄ!$M$9:$M$57,'3'!B38,分析ｼｰﾄ!$P$9:$P$57)</f>
        <v>0</v>
      </c>
      <c r="AP38" s="42">
        <f>$AM38*'2'!BA39</f>
        <v>0</v>
      </c>
      <c r="AQ38" s="42">
        <f>$AM38*'2'!BB39</f>
        <v>0</v>
      </c>
      <c r="AR38" s="42">
        <f>$AM38*'2'!BC39</f>
        <v>0</v>
      </c>
      <c r="AS38" s="42">
        <f>$AM38*'2'!BD39</f>
        <v>0</v>
      </c>
      <c r="AT38" s="42">
        <f>$AM38*'2'!BE39</f>
        <v>0</v>
      </c>
      <c r="AU38" s="42">
        <f>$AM38*'2'!BF39</f>
        <v>0</v>
      </c>
      <c r="AV38" s="42">
        <f>$AM38*'2'!BG39</f>
        <v>0</v>
      </c>
      <c r="AW38" s="42">
        <f>$AM38*'2'!BH39</f>
        <v>0</v>
      </c>
      <c r="AX38" s="42">
        <f>$AM38*'2'!BI39</f>
        <v>0</v>
      </c>
      <c r="AY38" s="42">
        <f>$AN38*'2'!BA39</f>
        <v>0</v>
      </c>
      <c r="AZ38" s="42">
        <f>$AN38*'2'!BB39</f>
        <v>0</v>
      </c>
      <c r="BA38" s="42">
        <f>$AN38*'2'!BC39</f>
        <v>0</v>
      </c>
      <c r="BB38" s="42">
        <f>$AN38*'2'!BD39</f>
        <v>0</v>
      </c>
      <c r="BC38" s="42">
        <f>$AN38*'2'!BE39</f>
        <v>0</v>
      </c>
      <c r="BD38" s="42">
        <f>$AN38*'2'!BF39</f>
        <v>0</v>
      </c>
      <c r="BE38" s="42">
        <f>$AN38*'2'!BG39</f>
        <v>0</v>
      </c>
      <c r="BF38" s="42">
        <f>$AN38*'2'!BH39</f>
        <v>0</v>
      </c>
      <c r="BG38" s="42">
        <f>$AN38*'2'!BI39</f>
        <v>0</v>
      </c>
      <c r="BH38" s="42">
        <f t="shared" si="35"/>
        <v>0</v>
      </c>
      <c r="BI38" s="42">
        <v>0</v>
      </c>
      <c r="BJ38" s="42">
        <f t="shared" si="6"/>
        <v>0</v>
      </c>
      <c r="BK38" s="42">
        <f>BI38*'2'!F39</f>
        <v>0</v>
      </c>
      <c r="BL38" s="38"/>
      <c r="BM38" s="42">
        <f>$BL$4*'2'!N39</f>
        <v>0</v>
      </c>
      <c r="BN38" s="42">
        <f t="shared" si="13"/>
        <v>0</v>
      </c>
      <c r="BO38" s="42">
        <f>BI38*'2'!O39</f>
        <v>0</v>
      </c>
      <c r="BP38" s="42">
        <f>BM38*'2'!O39</f>
        <v>0</v>
      </c>
      <c r="BQ38" s="42">
        <f t="shared" si="14"/>
        <v>0</v>
      </c>
      <c r="BR38" s="42">
        <f>BI38*'2'!Q39</f>
        <v>0</v>
      </c>
      <c r="BS38" s="42">
        <f>BM38*'2'!Q39</f>
        <v>0</v>
      </c>
      <c r="BT38" s="42">
        <f t="shared" si="15"/>
        <v>0</v>
      </c>
      <c r="BU38" s="42">
        <f>BN38*'2'!BO39</f>
        <v>0</v>
      </c>
      <c r="BV38" s="42">
        <f>BN38*'2'!BN39</f>
        <v>0</v>
      </c>
      <c r="BW38" s="42">
        <f>SUMIF(分析ｼｰﾄ!$M$58:$M$119,B38,分析ｼｰﾄ!$R$58:$R$119)</f>
        <v>0</v>
      </c>
      <c r="BX38" s="42">
        <f t="shared" si="16"/>
        <v>0</v>
      </c>
      <c r="BY38" s="42">
        <f>SUMIF(分析ｼｰﾄ!$M$58:$M$119,B38,分析ｼｰﾄ!$N$58:$N$119)</f>
        <v>0</v>
      </c>
      <c r="BZ38" s="42">
        <f>$BW38*'2'!BA39</f>
        <v>0</v>
      </c>
      <c r="CA38" s="42">
        <f>$BW38*'2'!BB39</f>
        <v>0</v>
      </c>
      <c r="CB38" s="42">
        <f>$BW38*'2'!BC39</f>
        <v>0</v>
      </c>
      <c r="CC38" s="42">
        <f>$BW38*'2'!BD39</f>
        <v>0</v>
      </c>
      <c r="CD38" s="42">
        <f>$BW38*'2'!BE39</f>
        <v>0</v>
      </c>
      <c r="CE38" s="42">
        <f>$BW38*'2'!BF39</f>
        <v>0</v>
      </c>
      <c r="CF38" s="42">
        <f>$BW38*'2'!BG39</f>
        <v>0</v>
      </c>
      <c r="CG38" s="42">
        <f>$BW38*'2'!BH39</f>
        <v>0</v>
      </c>
      <c r="CH38" s="42">
        <f>$BW38*'2'!BI39</f>
        <v>0</v>
      </c>
      <c r="CI38" s="42">
        <f>$BX38*'2'!BA39</f>
        <v>0</v>
      </c>
      <c r="CJ38" s="42">
        <f>$BX38*'2'!BB39</f>
        <v>0</v>
      </c>
      <c r="CK38" s="42">
        <f>$BX38*'2'!BC39</f>
        <v>0</v>
      </c>
      <c r="CL38" s="42">
        <f>$BX38*'2'!BD39</f>
        <v>0</v>
      </c>
      <c r="CM38" s="42">
        <f>$BX38*'2'!BE39</f>
        <v>0</v>
      </c>
      <c r="CN38" s="42">
        <f>$BX38*'2'!BF39</f>
        <v>0</v>
      </c>
      <c r="CO38" s="42">
        <f>$BX38*'2'!BG39</f>
        <v>0</v>
      </c>
      <c r="CP38" s="42">
        <f>$BX38*'2'!BH39</f>
        <v>0</v>
      </c>
      <c r="CQ38" s="42">
        <f>$BX38*'2'!BI39</f>
        <v>0</v>
      </c>
      <c r="CR38" s="42">
        <f t="shared" si="17"/>
        <v>0</v>
      </c>
      <c r="CS38" s="42">
        <v>0</v>
      </c>
      <c r="CT38" s="42">
        <f t="shared" si="18"/>
        <v>0</v>
      </c>
      <c r="CU38" s="42">
        <f>CS38*'2'!F39</f>
        <v>0</v>
      </c>
      <c r="CV38" s="54"/>
      <c r="CW38" s="42">
        <f>$CV$4*'2'!N39</f>
        <v>0</v>
      </c>
      <c r="CX38" s="42">
        <f t="shared" si="19"/>
        <v>0</v>
      </c>
      <c r="CY38" s="42">
        <f>CS38*'2'!O39</f>
        <v>0</v>
      </c>
      <c r="CZ38" s="42">
        <f>CW38*'2'!O39</f>
        <v>0</v>
      </c>
      <c r="DA38" s="42">
        <f t="shared" si="20"/>
        <v>0</v>
      </c>
      <c r="DB38" s="42">
        <f>CS38*'2'!Q39</f>
        <v>0</v>
      </c>
      <c r="DC38" s="42">
        <f>CW38*'2'!Q39</f>
        <v>0</v>
      </c>
      <c r="DD38" s="42">
        <f t="shared" si="21"/>
        <v>0</v>
      </c>
      <c r="DE38" s="42">
        <f>CX38*'2'!BO39</f>
        <v>0</v>
      </c>
      <c r="DF38" s="42">
        <f>CX38*'2'!BN39</f>
        <v>0</v>
      </c>
      <c r="DG38" s="42">
        <f t="shared" si="22"/>
        <v>0</v>
      </c>
      <c r="DH38" s="42">
        <f t="shared" si="23"/>
        <v>0</v>
      </c>
      <c r="DI38" s="42">
        <f t="shared" si="24"/>
        <v>0</v>
      </c>
      <c r="DJ38" s="42">
        <f t="shared" si="25"/>
        <v>0</v>
      </c>
      <c r="DK38" s="38"/>
      <c r="DL38" s="42">
        <f t="shared" si="26"/>
        <v>0</v>
      </c>
      <c r="DM38" s="42">
        <f t="shared" si="27"/>
        <v>0</v>
      </c>
      <c r="DN38" s="42">
        <f t="shared" si="28"/>
        <v>0</v>
      </c>
      <c r="DO38" s="42">
        <f t="shared" si="29"/>
        <v>0</v>
      </c>
      <c r="DP38" s="42">
        <f t="shared" si="30"/>
        <v>0</v>
      </c>
      <c r="DQ38" s="42">
        <f t="shared" si="31"/>
        <v>0</v>
      </c>
      <c r="DR38" s="42">
        <f t="shared" si="32"/>
        <v>0</v>
      </c>
      <c r="DS38" s="42">
        <f t="shared" si="33"/>
        <v>0</v>
      </c>
      <c r="DT38" s="56">
        <f>DM38*'2'!BO39</f>
        <v>0</v>
      </c>
      <c r="DU38" s="56">
        <f>DM38*'2'!BN39</f>
        <v>0</v>
      </c>
    </row>
    <row r="39" spans="1:125">
      <c r="A39" s="11" t="s">
        <v>165</v>
      </c>
      <c r="B39" s="11" t="s">
        <v>30</v>
      </c>
      <c r="C39" s="55"/>
      <c r="D39" s="55"/>
      <c r="E39" s="55"/>
      <c r="F39" s="42">
        <f>$C39*'2'!BA40</f>
        <v>0</v>
      </c>
      <c r="G39" s="42">
        <f>$C39*'2'!BB40</f>
        <v>0</v>
      </c>
      <c r="H39" s="42">
        <f>$C39*'2'!BC40</f>
        <v>0</v>
      </c>
      <c r="I39" s="42">
        <f>$C39*'2'!BD40</f>
        <v>0</v>
      </c>
      <c r="J39" s="42">
        <f>$C39*'2'!BE40</f>
        <v>0</v>
      </c>
      <c r="K39" s="42">
        <f>$C39*'2'!BF40</f>
        <v>0</v>
      </c>
      <c r="L39" s="42">
        <f>$C39*'2'!BG40</f>
        <v>0</v>
      </c>
      <c r="M39" s="42">
        <f>$C39*'2'!BH40</f>
        <v>0</v>
      </c>
      <c r="N39" s="42">
        <f>$C39*'2'!BI40</f>
        <v>0</v>
      </c>
      <c r="O39" s="42">
        <f>$D39*'2'!BA40</f>
        <v>0</v>
      </c>
      <c r="P39" s="42">
        <f>$D39*'2'!BB40</f>
        <v>0</v>
      </c>
      <c r="Q39" s="42">
        <f>$D39*'2'!BC40</f>
        <v>0</v>
      </c>
      <c r="R39" s="42">
        <f>$D39*'2'!BD40</f>
        <v>0</v>
      </c>
      <c r="S39" s="42">
        <f>$D39*'2'!BE40</f>
        <v>0</v>
      </c>
      <c r="T39" s="42">
        <f>$D39*'2'!BF40</f>
        <v>0</v>
      </c>
      <c r="U39" s="42">
        <f>$D39*'2'!BG40</f>
        <v>0</v>
      </c>
      <c r="V39" s="42">
        <f>$D39*'2'!BH40</f>
        <v>0</v>
      </c>
      <c r="W39" s="42">
        <f>$D39*'2'!BI40</f>
        <v>0</v>
      </c>
      <c r="X39" s="42">
        <f t="shared" si="34"/>
        <v>0</v>
      </c>
      <c r="Y39" s="42">
        <v>0</v>
      </c>
      <c r="Z39" s="42">
        <f t="shared" si="11"/>
        <v>0</v>
      </c>
      <c r="AA39" s="42">
        <f>Y39*'2'!F40</f>
        <v>0</v>
      </c>
      <c r="AB39" s="37"/>
      <c r="AC39" s="42">
        <f>$AB$4*'2'!N40</f>
        <v>0</v>
      </c>
      <c r="AD39" s="42">
        <f t="shared" si="2"/>
        <v>0</v>
      </c>
      <c r="AE39" s="42">
        <f>Y39*'2'!O40</f>
        <v>0</v>
      </c>
      <c r="AF39" s="42">
        <f>AC39*'2'!O40</f>
        <v>0</v>
      </c>
      <c r="AG39" s="42">
        <f t="shared" si="12"/>
        <v>0</v>
      </c>
      <c r="AH39" s="42">
        <f>Y39*'2'!Q40</f>
        <v>0</v>
      </c>
      <c r="AI39" s="42">
        <f>AC39*'2'!Q40</f>
        <v>0</v>
      </c>
      <c r="AJ39" s="42">
        <f t="shared" si="3"/>
        <v>0</v>
      </c>
      <c r="AK39" s="42">
        <f>AD39*'2'!BO40</f>
        <v>0</v>
      </c>
      <c r="AL39" s="42">
        <f>AD39*'2'!BN40</f>
        <v>0</v>
      </c>
      <c r="AM39" s="55"/>
      <c r="AN39" s="55"/>
      <c r="AO39" s="55"/>
      <c r="AP39" s="42">
        <f>$AM39*'2'!BA40</f>
        <v>0</v>
      </c>
      <c r="AQ39" s="42">
        <f>$AM39*'2'!BB40</f>
        <v>0</v>
      </c>
      <c r="AR39" s="42">
        <f>$AM39*'2'!BC40</f>
        <v>0</v>
      </c>
      <c r="AS39" s="42">
        <f>$AM39*'2'!BD40</f>
        <v>0</v>
      </c>
      <c r="AT39" s="42">
        <f>$AM39*'2'!BE40</f>
        <v>0</v>
      </c>
      <c r="AU39" s="42">
        <f>$AM39*'2'!BF40</f>
        <v>0</v>
      </c>
      <c r="AV39" s="42">
        <f>$AM39*'2'!BG40</f>
        <v>0</v>
      </c>
      <c r="AW39" s="42">
        <f>$AM39*'2'!BH40</f>
        <v>0</v>
      </c>
      <c r="AX39" s="42">
        <f>$AM39*'2'!BI40</f>
        <v>0</v>
      </c>
      <c r="AY39" s="42">
        <f>$AN39*'2'!BA40</f>
        <v>0</v>
      </c>
      <c r="AZ39" s="42">
        <f>$AN39*'2'!BB40</f>
        <v>0</v>
      </c>
      <c r="BA39" s="42">
        <f>$AN39*'2'!BC40</f>
        <v>0</v>
      </c>
      <c r="BB39" s="42">
        <f>$AN39*'2'!BD40</f>
        <v>0</v>
      </c>
      <c r="BC39" s="42">
        <f>$AN39*'2'!BE40</f>
        <v>0</v>
      </c>
      <c r="BD39" s="42">
        <f>$AN39*'2'!BF40</f>
        <v>0</v>
      </c>
      <c r="BE39" s="42">
        <f>$AN39*'2'!BG40</f>
        <v>0</v>
      </c>
      <c r="BF39" s="42">
        <f>$AN39*'2'!BH40</f>
        <v>0</v>
      </c>
      <c r="BG39" s="42">
        <f>$AN39*'2'!BI40</f>
        <v>0</v>
      </c>
      <c r="BH39" s="42">
        <f t="shared" si="35"/>
        <v>0</v>
      </c>
      <c r="BI39" s="42">
        <v>0</v>
      </c>
      <c r="BJ39" s="42">
        <f t="shared" si="6"/>
        <v>0</v>
      </c>
      <c r="BK39" s="42">
        <f>BI39*'2'!F40</f>
        <v>0</v>
      </c>
      <c r="BL39" s="38"/>
      <c r="BM39" s="42">
        <f>$BL$4*'2'!N40</f>
        <v>0</v>
      </c>
      <c r="BN39" s="42">
        <f t="shared" si="13"/>
        <v>0</v>
      </c>
      <c r="BO39" s="42">
        <f>BI39*'2'!O40</f>
        <v>0</v>
      </c>
      <c r="BP39" s="42">
        <f>BM39*'2'!O40</f>
        <v>0</v>
      </c>
      <c r="BQ39" s="42">
        <f t="shared" si="14"/>
        <v>0</v>
      </c>
      <c r="BR39" s="42">
        <f>BI39*'2'!Q40</f>
        <v>0</v>
      </c>
      <c r="BS39" s="42">
        <f>BM39*'2'!Q40</f>
        <v>0</v>
      </c>
      <c r="BT39" s="42">
        <f t="shared" si="15"/>
        <v>0</v>
      </c>
      <c r="BU39" s="42">
        <f>BN39*'2'!BO40</f>
        <v>0</v>
      </c>
      <c r="BV39" s="42">
        <f>BN39*'2'!BN40</f>
        <v>0</v>
      </c>
      <c r="BW39" s="42">
        <f>SUMIF(分析ｼｰﾄ!$M$58:$M$119,B39,分析ｼｰﾄ!$R$58:$R$119)</f>
        <v>0</v>
      </c>
      <c r="BX39" s="42">
        <f t="shared" si="16"/>
        <v>0</v>
      </c>
      <c r="BY39" s="42">
        <f>SUMIF(分析ｼｰﾄ!$M$58:$M$119,B39,分析ｼｰﾄ!$N$58:$N$119)</f>
        <v>0</v>
      </c>
      <c r="BZ39" s="42">
        <f>$BW39*'2'!BA40</f>
        <v>0</v>
      </c>
      <c r="CA39" s="42">
        <f>$BW39*'2'!BB40</f>
        <v>0</v>
      </c>
      <c r="CB39" s="42">
        <f>$BW39*'2'!BC40</f>
        <v>0</v>
      </c>
      <c r="CC39" s="42">
        <f>$BW39*'2'!BD40</f>
        <v>0</v>
      </c>
      <c r="CD39" s="42">
        <f>$BW39*'2'!BE40</f>
        <v>0</v>
      </c>
      <c r="CE39" s="42">
        <f>$BW39*'2'!BF40</f>
        <v>0</v>
      </c>
      <c r="CF39" s="42">
        <f>$BW39*'2'!BG40</f>
        <v>0</v>
      </c>
      <c r="CG39" s="42">
        <f>$BW39*'2'!BH40</f>
        <v>0</v>
      </c>
      <c r="CH39" s="42">
        <f>$BW39*'2'!BI40</f>
        <v>0</v>
      </c>
      <c r="CI39" s="42">
        <f>$BX39*'2'!BA40</f>
        <v>0</v>
      </c>
      <c r="CJ39" s="42">
        <f>$BX39*'2'!BB40</f>
        <v>0</v>
      </c>
      <c r="CK39" s="42">
        <f>$BX39*'2'!BC40</f>
        <v>0</v>
      </c>
      <c r="CL39" s="42">
        <f>$BX39*'2'!BD40</f>
        <v>0</v>
      </c>
      <c r="CM39" s="42">
        <f>$BX39*'2'!BE40</f>
        <v>0</v>
      </c>
      <c r="CN39" s="42">
        <f>$BX39*'2'!BF40</f>
        <v>0</v>
      </c>
      <c r="CO39" s="42">
        <f>$BX39*'2'!BG40</f>
        <v>0</v>
      </c>
      <c r="CP39" s="42">
        <f>$BX39*'2'!BH40</f>
        <v>0</v>
      </c>
      <c r="CQ39" s="42">
        <f>$BX39*'2'!BI40</f>
        <v>0</v>
      </c>
      <c r="CR39" s="42">
        <f t="shared" si="17"/>
        <v>0</v>
      </c>
      <c r="CS39" s="42">
        <v>0</v>
      </c>
      <c r="CT39" s="42">
        <f t="shared" si="18"/>
        <v>0</v>
      </c>
      <c r="CU39" s="42">
        <f>CS39*'2'!F40</f>
        <v>0</v>
      </c>
      <c r="CV39" s="54"/>
      <c r="CW39" s="42">
        <f>$CV$4*'2'!N40</f>
        <v>0</v>
      </c>
      <c r="CX39" s="42">
        <f t="shared" si="19"/>
        <v>0</v>
      </c>
      <c r="CY39" s="42">
        <f>CS39*'2'!O40</f>
        <v>0</v>
      </c>
      <c r="CZ39" s="42">
        <f>CW39*'2'!O40</f>
        <v>0</v>
      </c>
      <c r="DA39" s="42">
        <f t="shared" si="20"/>
        <v>0</v>
      </c>
      <c r="DB39" s="42">
        <f>CS39*'2'!Q40</f>
        <v>0</v>
      </c>
      <c r="DC39" s="42">
        <f>CW39*'2'!Q40</f>
        <v>0</v>
      </c>
      <c r="DD39" s="42">
        <f t="shared" si="21"/>
        <v>0</v>
      </c>
      <c r="DE39" s="42">
        <f>CX39*'2'!BO40</f>
        <v>0</v>
      </c>
      <c r="DF39" s="42">
        <f>CX39*'2'!BN40</f>
        <v>0</v>
      </c>
      <c r="DG39" s="42">
        <f t="shared" si="22"/>
        <v>0</v>
      </c>
      <c r="DH39" s="42">
        <f t="shared" si="23"/>
        <v>0</v>
      </c>
      <c r="DI39" s="42">
        <f t="shared" si="24"/>
        <v>0</v>
      </c>
      <c r="DJ39" s="42">
        <f t="shared" si="25"/>
        <v>0</v>
      </c>
      <c r="DK39" s="38"/>
      <c r="DL39" s="42">
        <f t="shared" si="26"/>
        <v>0</v>
      </c>
      <c r="DM39" s="42">
        <f t="shared" si="27"/>
        <v>0</v>
      </c>
      <c r="DN39" s="42">
        <f t="shared" si="28"/>
        <v>0</v>
      </c>
      <c r="DO39" s="42">
        <f t="shared" si="29"/>
        <v>0</v>
      </c>
      <c r="DP39" s="42">
        <f t="shared" si="30"/>
        <v>0</v>
      </c>
      <c r="DQ39" s="42">
        <f t="shared" si="31"/>
        <v>0</v>
      </c>
      <c r="DR39" s="42">
        <f t="shared" si="32"/>
        <v>0</v>
      </c>
      <c r="DS39" s="42">
        <f t="shared" si="33"/>
        <v>0</v>
      </c>
      <c r="DT39" s="56">
        <f>DM39*'2'!BO40</f>
        <v>0</v>
      </c>
      <c r="DU39" s="56">
        <f>DM39*'2'!BN40</f>
        <v>0</v>
      </c>
    </row>
    <row r="40" spans="1:125">
      <c r="A40" s="11" t="s">
        <v>166</v>
      </c>
      <c r="B40" s="11" t="s">
        <v>31</v>
      </c>
      <c r="C40" s="55"/>
      <c r="D40" s="55"/>
      <c r="E40" s="55"/>
      <c r="F40" s="42">
        <f>$C40*'2'!BA41</f>
        <v>0</v>
      </c>
      <c r="G40" s="42">
        <f>$C40*'2'!BB41</f>
        <v>0</v>
      </c>
      <c r="H40" s="42">
        <f>$C40*'2'!BC41</f>
        <v>0</v>
      </c>
      <c r="I40" s="42">
        <f>$C40*'2'!BD41</f>
        <v>0</v>
      </c>
      <c r="J40" s="42">
        <f>$C40*'2'!BE41</f>
        <v>0</v>
      </c>
      <c r="K40" s="42">
        <f>$C40*'2'!BF41</f>
        <v>0</v>
      </c>
      <c r="L40" s="42">
        <f>$C40*'2'!BG41</f>
        <v>0</v>
      </c>
      <c r="M40" s="42">
        <f>$C40*'2'!BH41</f>
        <v>0</v>
      </c>
      <c r="N40" s="42">
        <f>$C40*'2'!BI41</f>
        <v>0</v>
      </c>
      <c r="O40" s="42">
        <f>$D40*'2'!BA41</f>
        <v>0</v>
      </c>
      <c r="P40" s="42">
        <f>$D40*'2'!BB41</f>
        <v>0</v>
      </c>
      <c r="Q40" s="42">
        <f>$D40*'2'!BC41</f>
        <v>0</v>
      </c>
      <c r="R40" s="42">
        <f>$D40*'2'!BD41</f>
        <v>0</v>
      </c>
      <c r="S40" s="42">
        <f>$D40*'2'!BE41</f>
        <v>0</v>
      </c>
      <c r="T40" s="42">
        <f>$D40*'2'!BF41</f>
        <v>0</v>
      </c>
      <c r="U40" s="42">
        <f>$D40*'2'!BG41</f>
        <v>0</v>
      </c>
      <c r="V40" s="42">
        <f>$D40*'2'!BH41</f>
        <v>0</v>
      </c>
      <c r="W40" s="42">
        <f>$D40*'2'!BI41</f>
        <v>0</v>
      </c>
      <c r="X40" s="42">
        <f t="shared" si="34"/>
        <v>0</v>
      </c>
      <c r="Y40" s="42">
        <v>0</v>
      </c>
      <c r="Z40" s="42">
        <f t="shared" si="11"/>
        <v>0</v>
      </c>
      <c r="AA40" s="42">
        <f>Y40*'2'!F41</f>
        <v>0</v>
      </c>
      <c r="AB40" s="37"/>
      <c r="AC40" s="42">
        <f>$AB$4*'2'!N41</f>
        <v>0</v>
      </c>
      <c r="AD40" s="42">
        <f t="shared" si="2"/>
        <v>0</v>
      </c>
      <c r="AE40" s="42">
        <f>Y40*'2'!O41</f>
        <v>0</v>
      </c>
      <c r="AF40" s="42">
        <f>AC40*'2'!O41</f>
        <v>0</v>
      </c>
      <c r="AG40" s="42">
        <f t="shared" si="12"/>
        <v>0</v>
      </c>
      <c r="AH40" s="42">
        <f>Y40*'2'!Q41</f>
        <v>0</v>
      </c>
      <c r="AI40" s="42">
        <f>AC40*'2'!Q41</f>
        <v>0</v>
      </c>
      <c r="AJ40" s="42">
        <f t="shared" si="3"/>
        <v>0</v>
      </c>
      <c r="AK40" s="42">
        <f>AD40*'2'!BO41</f>
        <v>0</v>
      </c>
      <c r="AL40" s="42">
        <f>AD40*'2'!BN41</f>
        <v>0</v>
      </c>
      <c r="AM40" s="55"/>
      <c r="AN40" s="55"/>
      <c r="AO40" s="55"/>
      <c r="AP40" s="42">
        <f>$AM40*'2'!BA41</f>
        <v>0</v>
      </c>
      <c r="AQ40" s="42">
        <f>$AM40*'2'!BB41</f>
        <v>0</v>
      </c>
      <c r="AR40" s="42">
        <f>$AM40*'2'!BC41</f>
        <v>0</v>
      </c>
      <c r="AS40" s="42">
        <f>$AM40*'2'!BD41</f>
        <v>0</v>
      </c>
      <c r="AT40" s="42">
        <f>$AM40*'2'!BE41</f>
        <v>0</v>
      </c>
      <c r="AU40" s="42">
        <f>$AM40*'2'!BF41</f>
        <v>0</v>
      </c>
      <c r="AV40" s="42">
        <f>$AM40*'2'!BG41</f>
        <v>0</v>
      </c>
      <c r="AW40" s="42">
        <f>$AM40*'2'!BH41</f>
        <v>0</v>
      </c>
      <c r="AX40" s="42">
        <f>$AM40*'2'!BI41</f>
        <v>0</v>
      </c>
      <c r="AY40" s="42">
        <f>$AN40*'2'!BA41</f>
        <v>0</v>
      </c>
      <c r="AZ40" s="42">
        <f>$AN40*'2'!BB41</f>
        <v>0</v>
      </c>
      <c r="BA40" s="42">
        <f>$AN40*'2'!BC41</f>
        <v>0</v>
      </c>
      <c r="BB40" s="42">
        <f>$AN40*'2'!BD41</f>
        <v>0</v>
      </c>
      <c r="BC40" s="42">
        <f>$AN40*'2'!BE41</f>
        <v>0</v>
      </c>
      <c r="BD40" s="42">
        <f>$AN40*'2'!BF41</f>
        <v>0</v>
      </c>
      <c r="BE40" s="42">
        <f>$AN40*'2'!BG41</f>
        <v>0</v>
      </c>
      <c r="BF40" s="42">
        <f>$AN40*'2'!BH41</f>
        <v>0</v>
      </c>
      <c r="BG40" s="42">
        <f>$AN40*'2'!BI41</f>
        <v>0</v>
      </c>
      <c r="BH40" s="42">
        <f t="shared" si="35"/>
        <v>0</v>
      </c>
      <c r="BI40" s="42">
        <v>0</v>
      </c>
      <c r="BJ40" s="42">
        <f t="shared" si="6"/>
        <v>0</v>
      </c>
      <c r="BK40" s="42">
        <f>BI40*'2'!F41</f>
        <v>0</v>
      </c>
      <c r="BL40" s="38"/>
      <c r="BM40" s="42">
        <f>$BL$4*'2'!N41</f>
        <v>0</v>
      </c>
      <c r="BN40" s="42">
        <f t="shared" si="13"/>
        <v>0</v>
      </c>
      <c r="BO40" s="42">
        <f>BI40*'2'!O41</f>
        <v>0</v>
      </c>
      <c r="BP40" s="42">
        <f>BM40*'2'!O41</f>
        <v>0</v>
      </c>
      <c r="BQ40" s="42">
        <f t="shared" si="14"/>
        <v>0</v>
      </c>
      <c r="BR40" s="42">
        <f>BI40*'2'!Q41</f>
        <v>0</v>
      </c>
      <c r="BS40" s="42">
        <f>BM40*'2'!Q41</f>
        <v>0</v>
      </c>
      <c r="BT40" s="42">
        <f t="shared" si="15"/>
        <v>0</v>
      </c>
      <c r="BU40" s="42">
        <f>BN40*'2'!BO41</f>
        <v>0</v>
      </c>
      <c r="BV40" s="42">
        <f>BN40*'2'!BN41</f>
        <v>0</v>
      </c>
      <c r="BW40" s="42">
        <f>SUMIF(分析ｼｰﾄ!$M$58:$M$119,B40,分析ｼｰﾄ!$R$58:$R$119)</f>
        <v>0</v>
      </c>
      <c r="BX40" s="42">
        <f t="shared" si="16"/>
        <v>0</v>
      </c>
      <c r="BY40" s="42">
        <f>SUMIF(分析ｼｰﾄ!$M$58:$M$119,B40,分析ｼｰﾄ!$N$58:$N$119)</f>
        <v>0</v>
      </c>
      <c r="BZ40" s="42">
        <f>$BW40*'2'!BA41</f>
        <v>0</v>
      </c>
      <c r="CA40" s="42">
        <f>$BW40*'2'!BB41</f>
        <v>0</v>
      </c>
      <c r="CB40" s="42">
        <f>$BW40*'2'!BC41</f>
        <v>0</v>
      </c>
      <c r="CC40" s="42">
        <f>$BW40*'2'!BD41</f>
        <v>0</v>
      </c>
      <c r="CD40" s="42">
        <f>$BW40*'2'!BE41</f>
        <v>0</v>
      </c>
      <c r="CE40" s="42">
        <f>$BW40*'2'!BF41</f>
        <v>0</v>
      </c>
      <c r="CF40" s="42">
        <f>$BW40*'2'!BG41</f>
        <v>0</v>
      </c>
      <c r="CG40" s="42">
        <f>$BW40*'2'!BH41</f>
        <v>0</v>
      </c>
      <c r="CH40" s="42">
        <f>$BW40*'2'!BI41</f>
        <v>0</v>
      </c>
      <c r="CI40" s="42">
        <f>$BX40*'2'!BA41</f>
        <v>0</v>
      </c>
      <c r="CJ40" s="42">
        <f>$BX40*'2'!BB41</f>
        <v>0</v>
      </c>
      <c r="CK40" s="42">
        <f>$BX40*'2'!BC41</f>
        <v>0</v>
      </c>
      <c r="CL40" s="42">
        <f>$BX40*'2'!BD41</f>
        <v>0</v>
      </c>
      <c r="CM40" s="42">
        <f>$BX40*'2'!BE41</f>
        <v>0</v>
      </c>
      <c r="CN40" s="42">
        <f>$BX40*'2'!BF41</f>
        <v>0</v>
      </c>
      <c r="CO40" s="42">
        <f>$BX40*'2'!BG41</f>
        <v>0</v>
      </c>
      <c r="CP40" s="42">
        <f>$BX40*'2'!BH41</f>
        <v>0</v>
      </c>
      <c r="CQ40" s="42">
        <f>$BX40*'2'!BI41</f>
        <v>0</v>
      </c>
      <c r="CR40" s="42">
        <f t="shared" si="17"/>
        <v>0</v>
      </c>
      <c r="CS40" s="42">
        <v>0</v>
      </c>
      <c r="CT40" s="42">
        <f t="shared" si="18"/>
        <v>0</v>
      </c>
      <c r="CU40" s="42">
        <f>CS40*'2'!F41</f>
        <v>0</v>
      </c>
      <c r="CV40" s="54"/>
      <c r="CW40" s="42">
        <f>$CV$4*'2'!N41</f>
        <v>0</v>
      </c>
      <c r="CX40" s="42">
        <f t="shared" si="19"/>
        <v>0</v>
      </c>
      <c r="CY40" s="42">
        <f>CS40*'2'!O41</f>
        <v>0</v>
      </c>
      <c r="CZ40" s="42">
        <f>CW40*'2'!O41</f>
        <v>0</v>
      </c>
      <c r="DA40" s="42">
        <f t="shared" si="20"/>
        <v>0</v>
      </c>
      <c r="DB40" s="42">
        <f>CS40*'2'!Q41</f>
        <v>0</v>
      </c>
      <c r="DC40" s="42">
        <f>CW40*'2'!Q41</f>
        <v>0</v>
      </c>
      <c r="DD40" s="42">
        <f t="shared" si="21"/>
        <v>0</v>
      </c>
      <c r="DE40" s="42">
        <f>CX40*'2'!BO41</f>
        <v>0</v>
      </c>
      <c r="DF40" s="42">
        <f>CX40*'2'!BN41</f>
        <v>0</v>
      </c>
      <c r="DG40" s="42">
        <f t="shared" si="22"/>
        <v>0</v>
      </c>
      <c r="DH40" s="42">
        <f t="shared" si="23"/>
        <v>0</v>
      </c>
      <c r="DI40" s="42">
        <f t="shared" si="24"/>
        <v>0</v>
      </c>
      <c r="DJ40" s="42">
        <f t="shared" si="25"/>
        <v>0</v>
      </c>
      <c r="DK40" s="38"/>
      <c r="DL40" s="42">
        <f t="shared" si="26"/>
        <v>0</v>
      </c>
      <c r="DM40" s="42">
        <f t="shared" si="27"/>
        <v>0</v>
      </c>
      <c r="DN40" s="42">
        <f t="shared" si="28"/>
        <v>0</v>
      </c>
      <c r="DO40" s="42">
        <f t="shared" si="29"/>
        <v>0</v>
      </c>
      <c r="DP40" s="42">
        <f t="shared" si="30"/>
        <v>0</v>
      </c>
      <c r="DQ40" s="42">
        <f t="shared" si="31"/>
        <v>0</v>
      </c>
      <c r="DR40" s="42">
        <f t="shared" si="32"/>
        <v>0</v>
      </c>
      <c r="DS40" s="42">
        <f t="shared" si="33"/>
        <v>0</v>
      </c>
      <c r="DT40" s="56">
        <f>DM40*'2'!BO41</f>
        <v>0</v>
      </c>
      <c r="DU40" s="56">
        <f>DM40*'2'!BN41</f>
        <v>0</v>
      </c>
    </row>
    <row r="41" spans="1:125">
      <c r="A41" s="11" t="s">
        <v>167</v>
      </c>
      <c r="B41" s="11" t="s">
        <v>32</v>
      </c>
      <c r="C41" s="55"/>
      <c r="D41" s="55"/>
      <c r="E41" s="55"/>
      <c r="F41" s="42">
        <f>$C41*'2'!BA42</f>
        <v>0</v>
      </c>
      <c r="G41" s="42">
        <f>$C41*'2'!BB42</f>
        <v>0</v>
      </c>
      <c r="H41" s="42">
        <f>$C41*'2'!BC42</f>
        <v>0</v>
      </c>
      <c r="I41" s="42">
        <f>$C41*'2'!BD42</f>
        <v>0</v>
      </c>
      <c r="J41" s="42">
        <f>$C41*'2'!BE42</f>
        <v>0</v>
      </c>
      <c r="K41" s="42">
        <f>$C41*'2'!BF42</f>
        <v>0</v>
      </c>
      <c r="L41" s="42">
        <f>$C41*'2'!BG42</f>
        <v>0</v>
      </c>
      <c r="M41" s="42">
        <f>$C41*'2'!BH42</f>
        <v>0</v>
      </c>
      <c r="N41" s="42">
        <f>$C41*'2'!BI42</f>
        <v>0</v>
      </c>
      <c r="O41" s="42">
        <f>$D41*'2'!BA42</f>
        <v>0</v>
      </c>
      <c r="P41" s="42">
        <f>$D41*'2'!BB42</f>
        <v>0</v>
      </c>
      <c r="Q41" s="42">
        <f>$D41*'2'!BC42</f>
        <v>0</v>
      </c>
      <c r="R41" s="42">
        <f>$D41*'2'!BD42</f>
        <v>0</v>
      </c>
      <c r="S41" s="42">
        <f>$D41*'2'!BE42</f>
        <v>0</v>
      </c>
      <c r="T41" s="42">
        <f>$D41*'2'!BF42</f>
        <v>0</v>
      </c>
      <c r="U41" s="42">
        <f>$D41*'2'!BG42</f>
        <v>0</v>
      </c>
      <c r="V41" s="42">
        <f>$D41*'2'!BH42</f>
        <v>0</v>
      </c>
      <c r="W41" s="42">
        <f>$D41*'2'!BI42</f>
        <v>0</v>
      </c>
      <c r="X41" s="42">
        <f t="shared" si="34"/>
        <v>0</v>
      </c>
      <c r="Y41" s="42">
        <v>0</v>
      </c>
      <c r="Z41" s="42">
        <f t="shared" si="11"/>
        <v>0</v>
      </c>
      <c r="AA41" s="42">
        <f>Y41*'2'!F42</f>
        <v>0</v>
      </c>
      <c r="AB41" s="37"/>
      <c r="AC41" s="42">
        <f>$AB$4*'2'!N42</f>
        <v>0</v>
      </c>
      <c r="AD41" s="42">
        <f t="shared" si="2"/>
        <v>0</v>
      </c>
      <c r="AE41" s="42">
        <f>Y41*'2'!O42</f>
        <v>0</v>
      </c>
      <c r="AF41" s="42">
        <f>AC41*'2'!O42</f>
        <v>0</v>
      </c>
      <c r="AG41" s="42">
        <f t="shared" si="12"/>
        <v>0</v>
      </c>
      <c r="AH41" s="42">
        <f>Y41*'2'!Q42</f>
        <v>0</v>
      </c>
      <c r="AI41" s="42">
        <f>AC41*'2'!Q42</f>
        <v>0</v>
      </c>
      <c r="AJ41" s="42">
        <f t="shared" si="3"/>
        <v>0</v>
      </c>
      <c r="AK41" s="42">
        <f>AD41*'2'!BO42</f>
        <v>0</v>
      </c>
      <c r="AL41" s="42">
        <f>AD41*'2'!BN42</f>
        <v>0</v>
      </c>
      <c r="AM41" s="55"/>
      <c r="AN41" s="55"/>
      <c r="AO41" s="55"/>
      <c r="AP41" s="42">
        <f>$AM41*'2'!BA42</f>
        <v>0</v>
      </c>
      <c r="AQ41" s="42">
        <f>$AM41*'2'!BB42</f>
        <v>0</v>
      </c>
      <c r="AR41" s="42">
        <f>$AM41*'2'!BC42</f>
        <v>0</v>
      </c>
      <c r="AS41" s="42">
        <f>$AM41*'2'!BD42</f>
        <v>0</v>
      </c>
      <c r="AT41" s="42">
        <f>$AM41*'2'!BE42</f>
        <v>0</v>
      </c>
      <c r="AU41" s="42">
        <f>$AM41*'2'!BF42</f>
        <v>0</v>
      </c>
      <c r="AV41" s="42">
        <f>$AM41*'2'!BG42</f>
        <v>0</v>
      </c>
      <c r="AW41" s="42">
        <f>$AM41*'2'!BH42</f>
        <v>0</v>
      </c>
      <c r="AX41" s="42">
        <f>$AM41*'2'!BI42</f>
        <v>0</v>
      </c>
      <c r="AY41" s="42">
        <f>$AN41*'2'!BA42</f>
        <v>0</v>
      </c>
      <c r="AZ41" s="42">
        <f>$AN41*'2'!BB42</f>
        <v>0</v>
      </c>
      <c r="BA41" s="42">
        <f>$AN41*'2'!BC42</f>
        <v>0</v>
      </c>
      <c r="BB41" s="42">
        <f>$AN41*'2'!BD42</f>
        <v>0</v>
      </c>
      <c r="BC41" s="42">
        <f>$AN41*'2'!BE42</f>
        <v>0</v>
      </c>
      <c r="BD41" s="42">
        <f>$AN41*'2'!BF42</f>
        <v>0</v>
      </c>
      <c r="BE41" s="42">
        <f>$AN41*'2'!BG42</f>
        <v>0</v>
      </c>
      <c r="BF41" s="42">
        <f>$AN41*'2'!BH42</f>
        <v>0</v>
      </c>
      <c r="BG41" s="42">
        <f>$AN41*'2'!BI42</f>
        <v>0</v>
      </c>
      <c r="BH41" s="42">
        <f t="shared" si="35"/>
        <v>0</v>
      </c>
      <c r="BI41" s="42">
        <v>0</v>
      </c>
      <c r="BJ41" s="42">
        <f t="shared" si="6"/>
        <v>0</v>
      </c>
      <c r="BK41" s="42">
        <f>BI41*'2'!F42</f>
        <v>0</v>
      </c>
      <c r="BL41" s="38"/>
      <c r="BM41" s="42">
        <f>$BL$4*'2'!N42</f>
        <v>0</v>
      </c>
      <c r="BN41" s="42">
        <f t="shared" si="13"/>
        <v>0</v>
      </c>
      <c r="BO41" s="42">
        <f>BI41*'2'!O42</f>
        <v>0</v>
      </c>
      <c r="BP41" s="42">
        <f>BM41*'2'!O42</f>
        <v>0</v>
      </c>
      <c r="BQ41" s="42">
        <f t="shared" si="14"/>
        <v>0</v>
      </c>
      <c r="BR41" s="42">
        <f>BI41*'2'!Q42</f>
        <v>0</v>
      </c>
      <c r="BS41" s="42">
        <f>BM41*'2'!Q42</f>
        <v>0</v>
      </c>
      <c r="BT41" s="42">
        <f t="shared" si="15"/>
        <v>0</v>
      </c>
      <c r="BU41" s="42">
        <f>BN41*'2'!BO42</f>
        <v>0</v>
      </c>
      <c r="BV41" s="42">
        <f>BN41*'2'!BN42</f>
        <v>0</v>
      </c>
      <c r="BW41" s="42">
        <f>SUMIF(分析ｼｰﾄ!$M$58:$M$119,B41,分析ｼｰﾄ!$R$58:$R$119)</f>
        <v>0</v>
      </c>
      <c r="BX41" s="42">
        <f t="shared" si="16"/>
        <v>0</v>
      </c>
      <c r="BY41" s="42">
        <f>SUMIF(分析ｼｰﾄ!$M$58:$M$119,B41,分析ｼｰﾄ!$N$58:$N$119)</f>
        <v>0</v>
      </c>
      <c r="BZ41" s="42">
        <f>$BW41*'2'!BA42</f>
        <v>0</v>
      </c>
      <c r="CA41" s="42">
        <f>$BW41*'2'!BB42</f>
        <v>0</v>
      </c>
      <c r="CB41" s="42">
        <f>$BW41*'2'!BC42</f>
        <v>0</v>
      </c>
      <c r="CC41" s="42">
        <f>$BW41*'2'!BD42</f>
        <v>0</v>
      </c>
      <c r="CD41" s="42">
        <f>$BW41*'2'!BE42</f>
        <v>0</v>
      </c>
      <c r="CE41" s="42">
        <f>$BW41*'2'!BF42</f>
        <v>0</v>
      </c>
      <c r="CF41" s="42">
        <f>$BW41*'2'!BG42</f>
        <v>0</v>
      </c>
      <c r="CG41" s="42">
        <f>$BW41*'2'!BH42</f>
        <v>0</v>
      </c>
      <c r="CH41" s="42">
        <f>$BW41*'2'!BI42</f>
        <v>0</v>
      </c>
      <c r="CI41" s="42">
        <f>$BX41*'2'!BA42</f>
        <v>0</v>
      </c>
      <c r="CJ41" s="42">
        <f>$BX41*'2'!BB42</f>
        <v>0</v>
      </c>
      <c r="CK41" s="42">
        <f>$BX41*'2'!BC42</f>
        <v>0</v>
      </c>
      <c r="CL41" s="42">
        <f>$BX41*'2'!BD42</f>
        <v>0</v>
      </c>
      <c r="CM41" s="42">
        <f>$BX41*'2'!BE42</f>
        <v>0</v>
      </c>
      <c r="CN41" s="42">
        <f>$BX41*'2'!BF42</f>
        <v>0</v>
      </c>
      <c r="CO41" s="42">
        <f>$BX41*'2'!BG42</f>
        <v>0</v>
      </c>
      <c r="CP41" s="42">
        <f>$BX41*'2'!BH42</f>
        <v>0</v>
      </c>
      <c r="CQ41" s="42">
        <f>$BX41*'2'!BI42</f>
        <v>0</v>
      </c>
      <c r="CR41" s="42">
        <f t="shared" si="17"/>
        <v>0</v>
      </c>
      <c r="CS41" s="42">
        <v>0</v>
      </c>
      <c r="CT41" s="42">
        <f t="shared" si="18"/>
        <v>0</v>
      </c>
      <c r="CU41" s="42">
        <f>CS41*'2'!F42</f>
        <v>0</v>
      </c>
      <c r="CV41" s="54"/>
      <c r="CW41" s="42">
        <f>$CV$4*'2'!N42</f>
        <v>0</v>
      </c>
      <c r="CX41" s="42">
        <f t="shared" si="19"/>
        <v>0</v>
      </c>
      <c r="CY41" s="42">
        <f>CS41*'2'!O42</f>
        <v>0</v>
      </c>
      <c r="CZ41" s="42">
        <f>CW41*'2'!O42</f>
        <v>0</v>
      </c>
      <c r="DA41" s="42">
        <f t="shared" si="20"/>
        <v>0</v>
      </c>
      <c r="DB41" s="42">
        <f>CS41*'2'!Q42</f>
        <v>0</v>
      </c>
      <c r="DC41" s="42">
        <f>CW41*'2'!Q42</f>
        <v>0</v>
      </c>
      <c r="DD41" s="42">
        <f t="shared" si="21"/>
        <v>0</v>
      </c>
      <c r="DE41" s="42">
        <f>CX41*'2'!BO42</f>
        <v>0</v>
      </c>
      <c r="DF41" s="42">
        <f>CX41*'2'!BN42</f>
        <v>0</v>
      </c>
      <c r="DG41" s="42">
        <f t="shared" si="22"/>
        <v>0</v>
      </c>
      <c r="DH41" s="42">
        <f t="shared" si="23"/>
        <v>0</v>
      </c>
      <c r="DI41" s="42">
        <f t="shared" si="24"/>
        <v>0</v>
      </c>
      <c r="DJ41" s="42">
        <f t="shared" si="25"/>
        <v>0</v>
      </c>
      <c r="DK41" s="38"/>
      <c r="DL41" s="42">
        <f t="shared" si="26"/>
        <v>0</v>
      </c>
      <c r="DM41" s="42">
        <f t="shared" si="27"/>
        <v>0</v>
      </c>
      <c r="DN41" s="42">
        <f t="shared" si="28"/>
        <v>0</v>
      </c>
      <c r="DO41" s="42">
        <f t="shared" si="29"/>
        <v>0</v>
      </c>
      <c r="DP41" s="42">
        <f t="shared" si="30"/>
        <v>0</v>
      </c>
      <c r="DQ41" s="42">
        <f t="shared" si="31"/>
        <v>0</v>
      </c>
      <c r="DR41" s="42">
        <f t="shared" si="32"/>
        <v>0</v>
      </c>
      <c r="DS41" s="42">
        <f t="shared" si="33"/>
        <v>0</v>
      </c>
      <c r="DT41" s="56">
        <f>DM41*'2'!BO42</f>
        <v>0</v>
      </c>
      <c r="DU41" s="56">
        <f>DM41*'2'!BN42</f>
        <v>0</v>
      </c>
    </row>
    <row r="42" spans="1:125">
      <c r="C42" s="37">
        <f t="shared" ref="C42:D42" si="36">SUM(C4:C41)</f>
        <v>0</v>
      </c>
      <c r="D42" s="37">
        <f t="shared" si="36"/>
        <v>0</v>
      </c>
      <c r="E42" s="37">
        <f>SUM(E4:E41)</f>
        <v>0</v>
      </c>
      <c r="F42" s="37"/>
      <c r="G42" s="37"/>
      <c r="H42" s="37"/>
      <c r="I42" s="37"/>
      <c r="J42" s="37"/>
      <c r="K42" s="37"/>
      <c r="L42" s="37"/>
      <c r="M42" s="37"/>
      <c r="N42" s="37"/>
      <c r="O42" s="37"/>
      <c r="P42" s="37"/>
      <c r="Q42" s="37"/>
      <c r="R42" s="37"/>
      <c r="S42" s="37"/>
      <c r="T42" s="37"/>
      <c r="U42" s="37"/>
      <c r="V42" s="37"/>
      <c r="W42" s="37"/>
      <c r="X42" s="37">
        <f>SUM(X4:X41)</f>
        <v>0</v>
      </c>
      <c r="Y42" s="37">
        <f>SUM(Y4:Y41)</f>
        <v>0</v>
      </c>
      <c r="Z42" s="37">
        <f t="shared" ref="Z42:AC42" si="37">SUM(Z4:Z41)</f>
        <v>0</v>
      </c>
      <c r="AA42" s="37">
        <f t="shared" si="37"/>
        <v>0</v>
      </c>
      <c r="AB42" s="37"/>
      <c r="AC42" s="37">
        <f t="shared" si="37"/>
        <v>0</v>
      </c>
      <c r="AD42" s="37">
        <f t="shared" si="2"/>
        <v>0</v>
      </c>
      <c r="AE42" s="37">
        <f>SUM(AE4:AE41)</f>
        <v>0</v>
      </c>
      <c r="AF42" s="37">
        <f t="shared" ref="AF42:AO42" si="38">SUM(AF4:AF41)</f>
        <v>0</v>
      </c>
      <c r="AG42" s="37">
        <f t="shared" si="38"/>
        <v>0</v>
      </c>
      <c r="AH42" s="37">
        <f t="shared" si="38"/>
        <v>0</v>
      </c>
      <c r="AI42" s="37">
        <f t="shared" si="38"/>
        <v>0</v>
      </c>
      <c r="AJ42" s="37">
        <f t="shared" si="38"/>
        <v>0</v>
      </c>
      <c r="AK42" s="37">
        <f t="shared" si="38"/>
        <v>0</v>
      </c>
      <c r="AL42" s="37">
        <f t="shared" si="38"/>
        <v>0</v>
      </c>
      <c r="AM42" s="37">
        <f t="shared" si="38"/>
        <v>0</v>
      </c>
      <c r="AN42" s="37">
        <f t="shared" si="38"/>
        <v>0</v>
      </c>
      <c r="AO42" s="37">
        <f t="shared" si="38"/>
        <v>0</v>
      </c>
      <c r="AP42" s="37">
        <f>SUM(AP4:AP41)</f>
        <v>0</v>
      </c>
      <c r="AQ42" s="37">
        <f>SUM(AQ4:AQ41)</f>
        <v>0</v>
      </c>
      <c r="AR42" s="37"/>
      <c r="AS42" s="37"/>
      <c r="AT42" s="37"/>
      <c r="AU42" s="37"/>
      <c r="AV42" s="37"/>
      <c r="AW42" s="37"/>
      <c r="AX42" s="37"/>
      <c r="AY42" s="37"/>
      <c r="AZ42" s="37"/>
      <c r="BA42" s="37"/>
      <c r="BB42" s="37"/>
      <c r="BC42" s="37"/>
      <c r="BD42" s="37"/>
      <c r="BE42" s="37"/>
      <c r="BF42" s="37"/>
      <c r="BG42" s="37"/>
      <c r="BH42" s="37">
        <f>SUM(BH4:BH41)</f>
        <v>0</v>
      </c>
      <c r="BI42" s="37">
        <f t="shared" ref="BI42:BM42" si="39">SUM(BI4:BI41)</f>
        <v>0</v>
      </c>
      <c r="BJ42" s="37">
        <f t="shared" si="39"/>
        <v>0</v>
      </c>
      <c r="BK42" s="37">
        <f t="shared" si="39"/>
        <v>0</v>
      </c>
      <c r="BL42" s="38"/>
      <c r="BM42" s="37">
        <f t="shared" si="39"/>
        <v>0</v>
      </c>
      <c r="BN42" s="37">
        <f t="shared" ref="BN42" si="40">SUM(BN4:BN41)</f>
        <v>0</v>
      </c>
      <c r="BO42" s="37">
        <f t="shared" ref="BO42" si="41">SUM(BO4:BO41)</f>
        <v>0</v>
      </c>
      <c r="BP42" s="37">
        <f t="shared" ref="BP42" si="42">SUM(BP4:BP41)</f>
        <v>0</v>
      </c>
      <c r="BQ42" s="37">
        <f t="shared" ref="BQ42" si="43">SUM(BQ4:BQ41)</f>
        <v>0</v>
      </c>
      <c r="BR42" s="37">
        <f t="shared" ref="BR42" si="44">SUM(BR4:BR41)</f>
        <v>0</v>
      </c>
      <c r="BS42" s="37">
        <f t="shared" ref="BS42" si="45">SUM(BS4:BS41)</f>
        <v>0</v>
      </c>
      <c r="BT42" s="37">
        <f t="shared" ref="BT42:BY42" si="46">SUM(BT4:BT41)</f>
        <v>0</v>
      </c>
      <c r="BU42" s="37">
        <f t="shared" si="46"/>
        <v>0</v>
      </c>
      <c r="BV42" s="37">
        <f t="shared" si="46"/>
        <v>0</v>
      </c>
      <c r="BW42" s="37">
        <f t="shared" si="46"/>
        <v>0</v>
      </c>
      <c r="BX42" s="37">
        <f t="shared" si="46"/>
        <v>0</v>
      </c>
      <c r="BY42" s="37">
        <f t="shared" si="46"/>
        <v>0</v>
      </c>
      <c r="BZ42" s="37">
        <f>SUM(BZ4:BZ41)</f>
        <v>0</v>
      </c>
      <c r="CA42" s="37">
        <f>SUM(CA4:CA41)</f>
        <v>0</v>
      </c>
      <c r="CB42" s="37"/>
      <c r="CC42" s="37"/>
      <c r="CD42" s="37"/>
      <c r="CE42" s="37"/>
      <c r="CF42" s="37"/>
      <c r="CG42" s="37"/>
      <c r="CH42" s="37"/>
      <c r="CI42" s="37"/>
      <c r="CJ42" s="37"/>
      <c r="CK42" s="37"/>
      <c r="CL42" s="37"/>
      <c r="CM42" s="37"/>
      <c r="CN42" s="37"/>
      <c r="CO42" s="37"/>
      <c r="CP42" s="37"/>
      <c r="CQ42" s="37"/>
      <c r="CR42" s="37">
        <f t="shared" ref="CR42:CU42" si="47">SUM(CR4:CR41)</f>
        <v>0</v>
      </c>
      <c r="CS42" s="37">
        <f t="shared" si="47"/>
        <v>0</v>
      </c>
      <c r="CT42" s="37">
        <f t="shared" si="47"/>
        <v>0</v>
      </c>
      <c r="CU42" s="37">
        <f t="shared" si="47"/>
        <v>0</v>
      </c>
      <c r="CV42" s="37"/>
      <c r="CW42" s="37">
        <f t="shared" ref="CW42:DF42" si="48">SUM(CW4:CW41)</f>
        <v>0</v>
      </c>
      <c r="CX42" s="37">
        <f t="shared" si="48"/>
        <v>0</v>
      </c>
      <c r="CY42" s="37">
        <f t="shared" si="48"/>
        <v>0</v>
      </c>
      <c r="CZ42" s="37">
        <f t="shared" si="48"/>
        <v>0</v>
      </c>
      <c r="DA42" s="37">
        <f t="shared" si="48"/>
        <v>0</v>
      </c>
      <c r="DB42" s="37">
        <f t="shared" si="48"/>
        <v>0</v>
      </c>
      <c r="DC42" s="37">
        <f t="shared" si="48"/>
        <v>0</v>
      </c>
      <c r="DD42" s="37">
        <f t="shared" si="48"/>
        <v>0</v>
      </c>
      <c r="DE42" s="37">
        <f t="shared" si="48"/>
        <v>0</v>
      </c>
      <c r="DF42" s="37">
        <f t="shared" si="48"/>
        <v>0</v>
      </c>
      <c r="DG42" s="37">
        <f t="shared" ref="DG42" si="49">SUM(DG4:DG41)</f>
        <v>0</v>
      </c>
      <c r="DH42" s="37">
        <f t="shared" ref="DH42" si="50">SUM(DH4:DH41)</f>
        <v>0</v>
      </c>
      <c r="DI42" s="37">
        <f t="shared" ref="DI42" si="51">SUM(DI4:DI41)</f>
        <v>0</v>
      </c>
      <c r="DJ42" s="37">
        <f t="shared" ref="DJ42" si="52">SUM(DJ4:DJ41)</f>
        <v>0</v>
      </c>
      <c r="DK42" s="38"/>
      <c r="DL42" s="37">
        <f t="shared" ref="DL42" si="53">SUM(DL4:DL41)</f>
        <v>0</v>
      </c>
      <c r="DM42" s="37">
        <f t="shared" ref="DM42" si="54">SUM(DM4:DM41)</f>
        <v>0</v>
      </c>
      <c r="DN42" s="37">
        <f t="shared" ref="DN42" si="55">SUM(DN4:DN41)</f>
        <v>0</v>
      </c>
      <c r="DO42" s="37">
        <f t="shared" ref="DO42" si="56">SUM(DO4:DO41)</f>
        <v>0</v>
      </c>
      <c r="DP42" s="37">
        <f t="shared" ref="DP42" si="57">SUM(DP4:DP41)</f>
        <v>0</v>
      </c>
      <c r="DQ42" s="37">
        <f t="shared" ref="DQ42" si="58">SUM(DQ4:DQ41)</f>
        <v>0</v>
      </c>
      <c r="DR42" s="37">
        <f t="shared" ref="DR42" si="59">SUM(DR4:DR41)</f>
        <v>0</v>
      </c>
      <c r="DS42" s="37">
        <f t="shared" ref="DS42:DU42" si="60">SUM(DS4:DS41)</f>
        <v>0</v>
      </c>
      <c r="DT42" s="57">
        <f t="shared" si="60"/>
        <v>0</v>
      </c>
      <c r="DU42" s="57">
        <f t="shared" si="60"/>
        <v>0</v>
      </c>
    </row>
  </sheetData>
  <mergeCells count="55">
    <mergeCell ref="AK2:AL2"/>
    <mergeCell ref="BU2:BV2"/>
    <mergeCell ref="DE2:DF2"/>
    <mergeCell ref="CY2:DA2"/>
    <mergeCell ref="DB2:DD2"/>
    <mergeCell ref="BW2:BW3"/>
    <mergeCell ref="BX2:BX3"/>
    <mergeCell ref="BY2:BY3"/>
    <mergeCell ref="BZ2:CH2"/>
    <mergeCell ref="CI2:CQ2"/>
    <mergeCell ref="CR2:CR3"/>
    <mergeCell ref="CS2:CS3"/>
    <mergeCell ref="CT2:CT3"/>
    <mergeCell ref="CU2:CU3"/>
    <mergeCell ref="CV2:CV3"/>
    <mergeCell ref="CW2:CW3"/>
    <mergeCell ref="CX2:CX3"/>
    <mergeCell ref="DT2:DU2"/>
    <mergeCell ref="E2:E3"/>
    <mergeCell ref="C2:C3"/>
    <mergeCell ref="D2:D3"/>
    <mergeCell ref="AY2:BG2"/>
    <mergeCell ref="AH2:AJ2"/>
    <mergeCell ref="AE2:AG2"/>
    <mergeCell ref="Y2:Y3"/>
    <mergeCell ref="Z2:Z3"/>
    <mergeCell ref="AA2:AA3"/>
    <mergeCell ref="AB2:AB3"/>
    <mergeCell ref="AC2:AC3"/>
    <mergeCell ref="AD2:AD3"/>
    <mergeCell ref="F2:N2"/>
    <mergeCell ref="X2:X3"/>
    <mergeCell ref="AP2:AX2"/>
    <mergeCell ref="BM2:BM3"/>
    <mergeCell ref="BN2:BN3"/>
    <mergeCell ref="BR2:BT2"/>
    <mergeCell ref="BO2:BQ2"/>
    <mergeCell ref="BK2:BK3"/>
    <mergeCell ref="BL2:BL3"/>
    <mergeCell ref="O2:W2"/>
    <mergeCell ref="BH2:BH3"/>
    <mergeCell ref="DQ2:DS2"/>
    <mergeCell ref="AO2:AO3"/>
    <mergeCell ref="AM2:AM3"/>
    <mergeCell ref="AN2:AN3"/>
    <mergeCell ref="DJ2:DJ3"/>
    <mergeCell ref="DK2:DK3"/>
    <mergeCell ref="DL2:DL3"/>
    <mergeCell ref="DM2:DM3"/>
    <mergeCell ref="DN2:DP2"/>
    <mergeCell ref="DG2:DG3"/>
    <mergeCell ref="DH2:DH3"/>
    <mergeCell ref="DI2:DI3"/>
    <mergeCell ref="BI2:BI3"/>
    <mergeCell ref="BJ2:BJ3"/>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ﾄｯﾌﾟﾍﾟｰｼﾞ</vt:lpstr>
      <vt:lpstr>分析ｼｰﾄ</vt:lpstr>
      <vt:lpstr>部門分類ｼｰﾄ</vt:lpstr>
      <vt:lpstr>1</vt:lpstr>
      <vt:lpstr>2</vt:lpstr>
      <vt:lpst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2019-10-07T10:34:04Z</cp:lastPrinted>
  <dcterms:created xsi:type="dcterms:W3CDTF">2018-10-26T01:41:06Z</dcterms:created>
  <dcterms:modified xsi:type="dcterms:W3CDTF">2022-07-21T23:15:04Z</dcterms:modified>
</cp:coreProperties>
</file>